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G:\Javna nabava\Nogostup Kralja Tomislava\Faza 2\"/>
    </mc:Choice>
  </mc:AlternateContent>
  <bookViews>
    <workbookView xWindow="0" yWindow="0" windowWidth="28800" windowHeight="12435" tabRatio="732" activeTab="1"/>
  </bookViews>
  <sheets>
    <sheet name="Naslovnica" sheetId="24" r:id="rId1"/>
    <sheet name="014-SJEVER_GRAĐ_RADOVI" sheetId="1" r:id="rId2"/>
    <sheet name="Sheet2" sheetId="26" r:id="rId3"/>
  </sheets>
  <definedNames>
    <definedName name="_xlnm._FilterDatabase" localSheetId="1" hidden="1">'014-SJEVER_GRAĐ_RADOVI'!$B$4:$G$280</definedName>
    <definedName name="BrojProjekta" localSheetId="0">Naslovnica!$B$19</definedName>
    <definedName name="Datum" localSheetId="0">Naslovnica!$B$21</definedName>
    <definedName name="Građevina" localSheetId="0">Naslovnica!$B$17</definedName>
    <definedName name="Investitor" localSheetId="0">Naslovnica!$B$16</definedName>
    <definedName name="_xlnm.Print_Titles" localSheetId="1">'014-SJEVER_GRAĐ_RADOVI'!$1:$4</definedName>
    <definedName name="Lokacija" localSheetId="0">Naslovnica!$B$18</definedName>
    <definedName name="_xlnm.Print_Area" localSheetId="1">'014-SJEVER_GRAĐ_RADOVI'!$A$1:$G$279</definedName>
    <definedName name="Projektant_građ" localSheetId="0">Naslovnica!$B$32</definedName>
    <definedName name="ZOP" localSheetId="0">Naslovnica!$B$20</definedName>
  </definedNames>
  <calcPr calcId="152511"/>
</workbook>
</file>

<file path=xl/calcChain.xml><?xml version="1.0" encoding="utf-8"?>
<calcChain xmlns="http://schemas.openxmlformats.org/spreadsheetml/2006/main">
  <c r="G205" i="1" l="1"/>
  <c r="G201" i="1"/>
  <c r="B258" i="1" l="1"/>
  <c r="E181" i="1"/>
  <c r="E102" i="1"/>
  <c r="E94" i="1"/>
  <c r="E3" i="26"/>
  <c r="E4" i="26"/>
  <c r="E5" i="26"/>
  <c r="E6" i="26"/>
  <c r="E7" i="26"/>
  <c r="E8" i="26"/>
  <c r="E9" i="26"/>
  <c r="E10" i="26"/>
  <c r="E11" i="26"/>
  <c r="E12" i="26"/>
  <c r="E13" i="26"/>
  <c r="E14" i="26"/>
  <c r="E15" i="26"/>
  <c r="E16" i="26"/>
  <c r="E17" i="26"/>
  <c r="E18" i="26"/>
  <c r="E19" i="26"/>
  <c r="E20" i="26"/>
  <c r="E21" i="26"/>
  <c r="E22" i="26"/>
  <c r="E23" i="26"/>
  <c r="E24" i="26"/>
  <c r="E25" i="26"/>
  <c r="E2" i="26"/>
  <c r="E26" i="26" s="1"/>
  <c r="E58" i="1"/>
  <c r="G58" i="1" s="1"/>
  <c r="G57" i="1" l="1"/>
  <c r="G53" i="1"/>
  <c r="G41" i="1"/>
  <c r="G37" i="1"/>
  <c r="G118" i="1"/>
  <c r="G189" i="1"/>
  <c r="G74" i="1"/>
  <c r="G134" i="1"/>
  <c r="G122" i="1"/>
  <c r="G110" i="1"/>
  <c r="G106" i="1"/>
  <c r="G114" i="1"/>
  <c r="G102" i="1"/>
  <c r="G98" i="1"/>
  <c r="G94" i="1"/>
  <c r="G90" i="1"/>
  <c r="G78" i="1"/>
  <c r="G86" i="1"/>
  <c r="G82" i="1"/>
  <c r="G172" i="1"/>
  <c r="G227" i="1" l="1"/>
  <c r="G248" i="1"/>
  <c r="G259" i="1"/>
  <c r="B238" i="1"/>
  <c r="G226" i="1"/>
  <c r="G232" i="1"/>
  <c r="G142" i="1"/>
  <c r="G221" i="1"/>
  <c r="B212" i="1"/>
  <c r="B218" i="1" s="1"/>
  <c r="G215" i="1"/>
  <c r="G197" i="1"/>
  <c r="G193" i="1"/>
  <c r="G185" i="1"/>
  <c r="G181" i="1"/>
  <c r="G176" i="1"/>
  <c r="G171" i="1"/>
  <c r="B164" i="1"/>
  <c r="B169" i="1" s="1"/>
  <c r="G154" i="1"/>
  <c r="G146" i="1"/>
  <c r="G130" i="1"/>
  <c r="G66" i="1"/>
  <c r="G49" i="1"/>
  <c r="G70" i="1"/>
  <c r="G62" i="1"/>
  <c r="G45" i="1"/>
  <c r="E29" i="1"/>
  <c r="G29" i="1" s="1"/>
  <c r="C207" i="1"/>
  <c r="C272" i="1" s="1"/>
  <c r="B207" i="1"/>
  <c r="B272" i="1" s="1"/>
  <c r="B23" i="1"/>
  <c r="B27" i="1" s="1"/>
  <c r="B31" i="1" s="1"/>
  <c r="G25" i="1"/>
  <c r="G150" i="1"/>
  <c r="B160" i="1"/>
  <c r="B271" i="1" s="1"/>
  <c r="G126" i="1"/>
  <c r="C250" i="1"/>
  <c r="C274" i="1" s="1"/>
  <c r="B250" i="1"/>
  <c r="B274" i="1" s="1"/>
  <c r="B264" i="1"/>
  <c r="B275" i="1" s="1"/>
  <c r="B234" i="1"/>
  <c r="B273" i="1" s="1"/>
  <c r="C264" i="1"/>
  <c r="C275" i="1" s="1"/>
  <c r="C269" i="1"/>
  <c r="C277" i="1" s="1"/>
  <c r="C234" i="1"/>
  <c r="C273" i="1" s="1"/>
  <c r="C160" i="1"/>
  <c r="C271" i="1" s="1"/>
  <c r="G138" i="1" l="1"/>
  <c r="B242" i="1"/>
  <c r="B246" i="1" s="1"/>
  <c r="E33" i="1"/>
  <c r="G33" i="1" s="1"/>
  <c r="B35" i="1"/>
  <c r="G167" i="1"/>
  <c r="B223" i="1"/>
  <c r="B229" i="1" s="1"/>
  <c r="G244" i="1"/>
  <c r="G240" i="1"/>
  <c r="G158" i="1"/>
  <c r="G234" i="1"/>
  <c r="G273" i="1" s="1"/>
  <c r="G264" i="1"/>
  <c r="G275" i="1" s="1"/>
  <c r="G160" i="1" l="1"/>
  <c r="G271" i="1" s="1"/>
  <c r="B174" i="1"/>
  <c r="B178" i="1" s="1"/>
  <c r="B183" i="1" s="1"/>
  <c r="B39" i="1"/>
  <c r="G207" i="1"/>
  <c r="G272" i="1" s="1"/>
  <c r="G250" i="1"/>
  <c r="G274" i="1" s="1"/>
  <c r="B187" i="1" l="1"/>
  <c r="B191" i="1" s="1"/>
  <c r="B195" i="1" s="1"/>
  <c r="B199" i="1" s="1"/>
  <c r="B203" i="1" s="1"/>
  <c r="B43" i="1"/>
  <c r="B47" i="1" s="1"/>
  <c r="B51" i="1" s="1"/>
  <c r="B55" i="1" s="1"/>
  <c r="B60" i="1" s="1"/>
  <c r="B64" i="1" s="1"/>
  <c r="B68" i="1" s="1"/>
  <c r="B72" i="1" s="1"/>
  <c r="B76" i="1" s="1"/>
  <c r="G277" i="1"/>
  <c r="G278" i="1" s="1"/>
  <c r="G279" i="1" s="1"/>
  <c r="B80" i="1" l="1"/>
  <c r="B84" i="1" l="1"/>
  <c r="B88" i="1" s="1"/>
  <c r="B92" i="1" s="1"/>
  <c r="B96" i="1" s="1"/>
  <c r="B100" i="1" s="1"/>
  <c r="B104" i="1" s="1"/>
  <c r="B108" i="1" s="1"/>
  <c r="B112" i="1" l="1"/>
  <c r="B116" i="1" s="1"/>
  <c r="B120" i="1" s="1"/>
  <c r="B124" i="1" l="1"/>
  <c r="B128" i="1" s="1"/>
  <c r="B132" i="1" s="1"/>
  <c r="B136" i="1" l="1"/>
  <c r="B140" i="1" s="1"/>
  <c r="B144" i="1" s="1"/>
  <c r="B148" i="1" l="1"/>
  <c r="B152" i="1" s="1"/>
  <c r="B156" i="1" s="1"/>
</calcChain>
</file>

<file path=xl/sharedStrings.xml><?xml version="1.0" encoding="utf-8"?>
<sst xmlns="http://schemas.openxmlformats.org/spreadsheetml/2006/main" count="284" uniqueCount="202">
  <si>
    <t>REKAPITULACIJA:</t>
  </si>
  <si>
    <t>količina</t>
  </si>
  <si>
    <t>OPĆI NAPUTCI</t>
  </si>
  <si>
    <t>Radove treba izvesti točno prema opisu troškovnika, a u stavkama gdje nije objašnjen način rada i posebne osobine finalnog produkta, izvođač je dužan pridržavati se uobičajenog načina rada, uvažavajući odredbe važećih standarda, uz obvezu izvedbe kvalitetnog proizvoda.</t>
  </si>
  <si>
    <t>Osim toga, izvođač je obvezan pridržavati se uputa projektanta/nadzora u svim pitanjima koja se odnose na izbor i obradu materijala i način izvedbe pojedinih detalja, ukoliko to nije već detaljno opisano troškovnikom, a naročito u slučajevima kada se zahtjeva izvedba van propisanih standarda.</t>
  </si>
  <si>
    <t>OPIS STAVKE</t>
  </si>
  <si>
    <t>jedinična
cijena</t>
  </si>
  <si>
    <t>ukupno</t>
  </si>
  <si>
    <t>kom</t>
  </si>
  <si>
    <t>jed.
mjere</t>
  </si>
  <si>
    <t>Može se zahtijevati dokaz o urednom zbrinjavanju gradilišnog otpada.</t>
  </si>
  <si>
    <t>ukupno:</t>
  </si>
  <si>
    <t>Čišćenja u toku izrade, kao i završno čišćenje ulaze u cijenu radova. Odnosni propisi o zbrinjavanju posebnog otpada moraju se strogo poštivati. Može se zahtijevati dokaz o urednom zbrinjavanju otpada.</t>
  </si>
  <si>
    <t>POSEBNI NAPUTCI ZA DEMONTAŽE I UKLANJANJA</t>
  </si>
  <si>
    <t>Zagrebačka 30</t>
  </si>
  <si>
    <t>10313 Graberje Ivaničko</t>
  </si>
  <si>
    <t>Tel: ++385 1 2820 499</t>
  </si>
  <si>
    <t xml:space="preserve">Fax: ++385 1 2820 502 </t>
  </si>
  <si>
    <t>OIB 86814985678</t>
  </si>
  <si>
    <t xml:space="preserve">m@il: studio-infras@studio-infras.hr </t>
  </si>
  <si>
    <t>Investitor:</t>
  </si>
  <si>
    <t>Građevina:</t>
  </si>
  <si>
    <t>Lokacija:</t>
  </si>
  <si>
    <t>Broj projekta:</t>
  </si>
  <si>
    <t>ZOP:</t>
  </si>
  <si>
    <t>Datum:</t>
  </si>
  <si>
    <t>Projektant:</t>
  </si>
  <si>
    <t>Suradnik:</t>
  </si>
  <si>
    <t>Josipa Letec, mag.ing.aedif.</t>
  </si>
  <si>
    <t>Direktor:</t>
  </si>
  <si>
    <t xml:space="preserve">Po završetku svih radova i instalacija na zgradi izvođač je dužan ukloniti privremene objekte i priključke, zajedno sa svim alatom, inventarom i skelama, očistiti gradilište i sve ostalo dovesti u prvobitno stanje o svom trošku, odgovarajućim sredstvima, čišćenjem, pranjem i sl., te da ih u tom stanju održava do predaje na korištenje. </t>
  </si>
  <si>
    <t>GRAĐEVINSKO-OBRTNIČKI RADOVI</t>
  </si>
  <si>
    <t>A</t>
  </si>
  <si>
    <t>B</t>
  </si>
  <si>
    <t>D</t>
  </si>
  <si>
    <t>E</t>
  </si>
  <si>
    <t>PDV (25%):</t>
  </si>
  <si>
    <t>SVEUKUPNO (kn):</t>
  </si>
  <si>
    <t>UKUPNO (kn):</t>
  </si>
  <si>
    <t>Obračun po kom.</t>
  </si>
  <si>
    <t>C</t>
  </si>
  <si>
    <t>kpl</t>
  </si>
  <si>
    <t>BETONSKI, TESARSKI I ARMIRAČKI RADOVI</t>
  </si>
  <si>
    <t>Beton C12/15:</t>
  </si>
  <si>
    <t>Obračun po m³ ugrađenog materijala.</t>
  </si>
  <si>
    <t>Postavljanje ploče gradilišta, uređenje i održavanje gradilišta</t>
  </si>
  <si>
    <t>Postavljanje ploče gradilišta (prema 'Pravilniku o sdržaju i izgledu ploče kojom se označava gradilište', NN 42/14), postava privremene prometne signalizacije, ograđivanje gradilišta, zauzimanje javne prometne površine uz gradilište za vrijeme izvođenja radova, te uređenje i čišćenje gradilišta i okolnog prostora onečišćenog izvođenjem radova. Sve tijekom kompletnog izvođenja radova.</t>
  </si>
  <si>
    <t>Iskolčenje trase i građevina na trasi</t>
  </si>
  <si>
    <t xml:space="preserve">Iskolčenje trase pješačke staze, odvodnje i hidrotehničkih građevina na trasi. </t>
  </si>
  <si>
    <t>Geodetski snimak izvedenog stanja</t>
  </si>
  <si>
    <t>Geodetski snimak izvedenog stanja sa izradom elaborata za evidentiranje građevine u katastru, po ovlaštenoj osobi.</t>
  </si>
  <si>
    <t>Skidanje humusa na trasi</t>
  </si>
  <si>
    <t>Eventualno izmještanje postojeće plinske instalacije</t>
  </si>
  <si>
    <t>Obračun po kompletnoj usluzi.</t>
  </si>
  <si>
    <t>Iskop građevne jame za revizijska okna i cestovne slivnike</t>
  </si>
  <si>
    <t>Pješčana posteljica, d=10cm, zatrpavanje pijeskom, d=30cm</t>
  </si>
  <si>
    <t>Strojni Iskop rova za polaganje cijevi odvodnje</t>
  </si>
  <si>
    <t>Razastiranje humusa iz iskopa i sadnja trave u zeleni pojas</t>
  </si>
  <si>
    <t xml:space="preserve">Prijevoz po gadilištu i razastiranje humusa iz iskopa deponiranog na gradilištu, te sadnja trave u planirani humus; u zeleni pojas između ceste i pješačke staze. Debljina sloja cca. 20cm </t>
  </si>
  <si>
    <t>Otovar i odvoz viška zemlje i humusa</t>
  </si>
  <si>
    <t>PRIPREMNI I ZEMLJANI RADOVI</t>
  </si>
  <si>
    <t>Tipski cestovni slivnik Ø500mm</t>
  </si>
  <si>
    <t>Obračun po kom. kompletno ugrađenog slivnika.</t>
  </si>
  <si>
    <t>Podložni beton drenažne odvodnje, C12/15</t>
  </si>
  <si>
    <t>AB rigol odvodnje, 50x10cm, C35/45+VDP</t>
  </si>
  <si>
    <t>Tipski cestovni rubnjak 18/24/100cm, C40/50, XF4</t>
  </si>
  <si>
    <t>Tipski parkovni rubnjak 8/20/50cm, C40/50, XF4</t>
  </si>
  <si>
    <t>MONTAŽERSKI RADOVI ODVODNJE</t>
  </si>
  <si>
    <t>Fazonski komadi za PP orebrene kanalizacijske cijevi</t>
  </si>
  <si>
    <t>DN160</t>
  </si>
  <si>
    <t>Zatrpavanje drenažne cijevi šljunkom granulacije 8-32mm</t>
  </si>
  <si>
    <t>RDS uložak - ulaz u slivnik DN200</t>
  </si>
  <si>
    <t>RDS uložak - ulaz u revizijsko okno DN200</t>
  </si>
  <si>
    <t>Dobava i montaža PVC drenažnih kanalizacijskih cijevi, sa spojem na kolčak i brtvom. Prema HRN EN 13476-2 i DIN 4262-1.</t>
  </si>
  <si>
    <t>ASFALTERSKI RADOVI</t>
  </si>
  <si>
    <t>PROMETNA SIGNALIZACIJA</t>
  </si>
  <si>
    <t>OPĆINA KLOŠTAR IVANIĆ, Školska 22, 10312 Kloštar Ivanić</t>
  </si>
  <si>
    <t>TROŠKOVNIK GRAĐEVINSKIH RADOVA</t>
  </si>
  <si>
    <t>investitor: Općina Kloštar Ivanić, Školska 22, Kloštar Ivanić</t>
  </si>
  <si>
    <t>Izvedba horizontalne signalizacije izvodi se reflektirajućom hladnom plastikom za asfalt bijele ili žute boje prema pravilima struke. Debljina sloja 3mm, materijal za oznaku TP-M/klasa materijala II. Materijal koji se koristi za označavanje na kolniku treba biti trajan i ne smije mijenjati boju. Koeficijent trenja treba biti približno jednak kao kod kolnika, sa maksimalnim odstupanjem + 5% kod suhog i +10% kod mokrog kolnika. Podlogu je potrebno prethodno pripremiti za bolju prionljivost.  Priprema se obavlja uklanjanjem nečistoća, po potrebi brušenjem površinskog sloja koji je umašćen. 
Ovaj rad obuhvaća također i sva pripremna sredstva (ljepljive trake kao šablone za označavanje, sredstva za pranje i odmašćivanje) te pomoćna sredstva rada do pune gotovosti.
U cijenu je uključeno čišćenje kolnika neposredno prije
izrade oznaka, predmarkiranje, nabava i prijevoz materijala, plastičnu masu, katalizator i staklena retrorefleksijska zrnca, te sve radove do pune gotovosti prometne signalizacije.), prethodna dopuštenja i atesti te tekuća kontrola kvalitete, sav rad, pribor i oprema za izradu oznaka. 
Izvedba, kontrola kakvoće i obračun prema Općim
tehničkim uvjetima za radove na cestama</t>
  </si>
  <si>
    <t xml:space="preserve"> -Razdjelna puna / isprekidana crta; š=20 cm bijela</t>
  </si>
  <si>
    <t>Iscrtavanje uzdužnih oznaka</t>
  </si>
  <si>
    <t>m1</t>
  </si>
  <si>
    <t>m2</t>
  </si>
  <si>
    <t>Naputak za horizontalnu signalizaciju</t>
  </si>
  <si>
    <t>Bitumenizirani nosivo habajući sloj asfalta pješačke staze</t>
  </si>
  <si>
    <t>PP/PE Orebrene kanalizacijske cijevi</t>
  </si>
  <si>
    <t>Obračun po m1 ugrađene cijevi.</t>
  </si>
  <si>
    <t>DN500 (unutarnji promjer min.Ø500mm), SN8</t>
  </si>
  <si>
    <t>DN200 (unutarnji promjer min.Ø200mm), SN8</t>
  </si>
  <si>
    <t>Dobava i montaža orebrenih kanalizacijskih cijevi iz polipropilena/polietilena, s integriranim naglavkom, ili sukladnim spojnicama, spojnice od istoga materijala s gumenom brtvom. Sve prema HRN EN 13476-1:2018, HRN EN 13476-2:2018, HRN EN 13476-3:2018.</t>
  </si>
  <si>
    <t>Drenažne cijevi</t>
  </si>
  <si>
    <t>RDS uložak - ulaz u revizijsko okno DN500 (unutarnji fi500)</t>
  </si>
  <si>
    <t>Dobava i ugradnja fazonskih komada za PP orebrene kanalizacijske cijevi, sa spojem na kolčak i brtvom. Prema HRN EN 13476-1:2018, HRN EN 13476-2:2018, HRN EN 13476-3:2018.</t>
  </si>
  <si>
    <t>Obračun po m3 ugrađenog materijala.</t>
  </si>
  <si>
    <t>m3</t>
  </si>
  <si>
    <t>Podložni beton C12/15</t>
  </si>
  <si>
    <t xml:space="preserve">Dobava i ugradnja podložnog betona ispod revizijskih okana, slivnika, temelja, d=10cm. </t>
  </si>
  <si>
    <t>okno svijetle mjere 130x60cm</t>
  </si>
  <si>
    <t>okno svijetle mjere 70x70cm</t>
  </si>
  <si>
    <t>Dobava i ugradnja podložnog betona kao podloga za ugradnju drenažne cijevi Ø160, bxh=30x10cm. Gornja površina u radijusu za smještaj drenažne cijevi</t>
  </si>
  <si>
    <t>Obračun po m1 ugrađenog rigola.</t>
  </si>
  <si>
    <t>Dobava i ugradnja betona u cestovni rigol odvodnje. Rigol širine 50cm  visine 10 cm u nagibu od 10%. Beton klase C35/45, XF4,XD3 sa dodatkom za vodonepropusnost. Ugradnja sa dilatacijskim reškama širine 1.5cm na razmaku 5m. Ispuna dilatacijskih reški elastičnom brtvenom ispunom. Beton otporan na mraz i habanje.</t>
  </si>
  <si>
    <t>Obračun po m1 trase.</t>
  </si>
  <si>
    <t>Obračun po m3.</t>
  </si>
  <si>
    <t>Obračun po m2.</t>
  </si>
  <si>
    <t>Rezanje asfalta</t>
  </si>
  <si>
    <t>Uklanjanje asfalta</t>
  </si>
  <si>
    <t>Obračun po m2</t>
  </si>
  <si>
    <t>Uklanjanje,utovar,odvoz i zbrinjavanje na deponiji. Asfaltna kolnička konstrukcija u predviđenom sloju  debljine 12cm. Stavka uključuje uklanjanje uz rubni trak, prilaze kolnih ulaza, dijelove s prilaznih cesta, proširenja za ugradnju okana i slivnika</t>
  </si>
  <si>
    <t>Rezanje postojeće asfaltne površine kako bi se ostvario oštrobridni rub kolnika uz koji će se izvoditi betonski rigol, na prilaznim cestama, proširenja za okna i slivnike</t>
  </si>
  <si>
    <t>Uklanjenje betonskih kolnih ulaza</t>
  </si>
  <si>
    <t>Uklanjenje miješanog materijala kolnih ulaza</t>
  </si>
  <si>
    <t>Strojno uklanjanje armiranog betona na mjestu ulaza u privatne parcele. Betonsku površinu razbiti na manje komade prikladne za utovar. Stavka obuhvaća, utovar u vozilo, odvoz i zbrinjavanje na deponiju.</t>
  </si>
  <si>
    <t>Strojno uklanjanje tampona od nabijenog kamena i miješanog materijala na mjestu ulaza u privatne parcele, do projektirane visine postave novog tampona pješačke staze, d=50cm. Stavka se odnosi i na kameni te miješani materijal s ostalih površina uključujući i slojeve ispod drugih ulaza i površina.  Stavka obuhvaća, utovar u vozilo, odvoz i zbrinjavanje na deponiju.</t>
  </si>
  <si>
    <t>Strojni široki iskop tla C kategorije-miješani</t>
  </si>
  <si>
    <t>Strojni široki iskop materijala C kategorije (tampona i miješanog materijala) duž trase pješačke staze i autobusnih stajališta. Odnosi se na širinu od ruba asfaltnog kolnika do kraja pješačke staze, dubina iskopa d=20-40cm. Stavka obuhvaća, utovar u vozilo, odvoz i zbrinjavanje na deponiju.</t>
  </si>
  <si>
    <t>Uklanjanje postojeće odvodnje i drugih elemenata</t>
  </si>
  <si>
    <t>Detekcija postojeće elektroničke komunikacijske infrastrukture (EKI)</t>
  </si>
  <si>
    <t>Obračun po m1 zaštite</t>
  </si>
  <si>
    <t>Izvedba zaštite postojeće infrastrukture sukladno naputcima vlasnika instalacije, detaljima i dogovorima. Obrada rova, polaganje pijeska, izvedba zaštitne cijevi.</t>
  </si>
  <si>
    <t>Ručni iskop u zoni postojećih instalacija udaljenosti &lt;1.0m</t>
  </si>
  <si>
    <t>Ručni iskop materijala kategorije C, s odlaganjem min. 1,0m od ruba iskopa, te odvoz na privremeno odlagalište. Vertikalno odsijecanje stranica, sa razupiranjem. Iskop se vrši na mjestu kolizije s postojećom infrastrukturom: energetski kablovi (HEP), EKI, plinovod, vodovod, fekalna odvodnja, instalacije INA idr. Radovi se izvode uz posebnu pažnju kako ne bi došlo do oštećenja instalacija, radove vršiti uz nadzor nadležnih osoba vlasnika infrastrukture.</t>
  </si>
  <si>
    <t>Detekcija postojeće instalacije plina</t>
  </si>
  <si>
    <t>Kolizija s postojećom elektroničkom komunikacijskom infrastrukturom (EKI)</t>
  </si>
  <si>
    <t>Kolizija s postojećom instalacijom plina</t>
  </si>
  <si>
    <t>Detekcija postojećih instalacije vodovoda i odvodnje</t>
  </si>
  <si>
    <t>Kolizija s postojećim instalacijama vodovoda i odvodnje</t>
  </si>
  <si>
    <t>Izvedba zaštite postojeće infrastrukture sukladno naputcima vlasnika instalacije, detaljima i dogovorima. Obrada rova, polaganje pijeska i šljunčanim materijalom (do 32mm), izvedba zaštitne cijevi i eventualno betonske barijere u svrhu ostvarivanja zaštite od urušavanja.</t>
  </si>
  <si>
    <t>Detekcija postojećih instalacije elektrovodom (NN, SN i VN)</t>
  </si>
  <si>
    <t>Kolizija s postojećim instalacijama elektrovoda (NN, SN i VN)</t>
  </si>
  <si>
    <t>Izvedba zaštite postojeće infrastrukture sukladno naputcima vlasnika instalacije, detaljima i dogovorima. Obrada rova, polaganje pijeska, izvedba zaštitne- upozoravajuće pocinčane rešetke, izvedba betonske zaštitne kolone (bet podloga i dvodjelna kanalica). Zaštitna kolona se postavlja oko postojeće instalacije bez prekida iste.</t>
  </si>
  <si>
    <t>Eventualno izmještanje plinskog distribucijskog voda, PEHD  DN32-110mm, prema naputku distributera za slučaj kolizije plina sa rješenjima iz projekta. Duljina zahvata prema procjeni.</t>
  </si>
  <si>
    <t>Obračun po m1 izvedenog izmještanja.</t>
  </si>
  <si>
    <t xml:space="preserve">Detekcija, suglasnosti, probni šlicevi, iskolčenje trase podzemne instalacije plina, te nadzor radova od strane upravitelja instalacija u zaštitnom pojasu plinskog distribucijskog sustava. Sve sukladno naputcima upravitelja i posebnim uvjetima  </t>
  </si>
  <si>
    <t>Detekcija, suglasnosti,  probni šlicevi, iskolčenje trase podzemne EKI, te nadzor radova od strane upravitelja instalacija. Sve sukladno naputcima upravitelja i posebnim uvjetima</t>
  </si>
  <si>
    <t xml:space="preserve">Detekcija, suglasnosti,  probni šlicevi, iskolčenje trase podzemne instalacije vodoopskrbe i odvodnje, te nadzor radova od strane upravitelja instalacija. Sve sukladno naputcima upravitelja i posebnim uvjetima  </t>
  </si>
  <si>
    <t xml:space="preserve">Detekcija, suglasnosti,  probni šlicevi, iskolčenje trase podzemne instalacije elektrovoda, te nadzor radova od strane upravitelja instalacija. Sve sukladno naputcima upravitelja i posebnim uvjetima  </t>
  </si>
  <si>
    <t>Izvedba zaštite postojeće infrastrukture sukladno naputcima vlasnika instalacije, detaljima i dogovorima. Obrada rova, polaganje pijeska, izvedba zaštitne cijevi i eventualno betonske barijere u svrhu ostvarivanja zaštite od urušavanja. Na mjestima ispod prometnica, kolnih ulaza, plinovod postaviti u zaštitnu čeličnu kolonu s odušcima ili PEHD kolonu s malim SDR-om sve u dogovoru s distributerom plina. Zaštitna kolona se postavlja oko postojeće instalacije bez prekida iste.</t>
  </si>
  <si>
    <t>Izmještanje stupova HEP</t>
  </si>
  <si>
    <t>Izmještanje postojećih prometnih znakova</t>
  </si>
  <si>
    <t xml:space="preserve">Demontaža, iskop, uklanjanje temelja, zatrpavanje, iskop novi, izvedba temelja, montaža postojećeg stupa s prometnim znakovima. </t>
  </si>
  <si>
    <t>Obračun po komadu stupa s prometnim znakovima</t>
  </si>
  <si>
    <t>Planiranje dna rova, dobava, doprema i ugradnja pješčane posteljice d=10cm u dno rova, te zatrpavanje cijevi d=30cm iznad tjemena cijevi. Pijesak granulacije 0-4mm, sa ručnim planiranjem i nabijanjem. Posteljicu izvesi na potrebnoj projektnoj visini.</t>
  </si>
  <si>
    <t>Tamponski sloj pješačke staze</t>
  </si>
  <si>
    <t>Obračun po m3 izrađenog tamponskog sloja u nabijenom stanju.</t>
  </si>
  <si>
    <t>Tamponski sloj ispod rigola</t>
  </si>
  <si>
    <t xml:space="preserve">Zatrpavanje drenažne cijevi šljunkom granulacije 8-32mm, s postavom  sloja geotekstila 200g/m2. </t>
  </si>
  <si>
    <t>Fazonski komadi za drenažne cijevi</t>
  </si>
  <si>
    <t>Dobava i montaža fazonskih komada za drenažne cijevi, sa spojem na kolčak i brtvom. Prema HRN EN 13476-2 i DIN 4262-1.</t>
  </si>
  <si>
    <t>Zatrpavanje revizijskih okana i slivnika kamenim materijalom</t>
  </si>
  <si>
    <t xml:space="preserve">Zatrpavanje građevne jame slivnika i revizijskih okana nakon ugradnje istih, kamenim materijalom - lomljenim kamenom 0-63mm u slojevima debljine max.30 cm, sa nabijanjem. </t>
  </si>
  <si>
    <t>Dodatni iskop za drenažu</t>
  </si>
  <si>
    <t>Utovar u vozilo, odvoz i zbrinjavanje na deponiji višak zemlje, humusa, miješovitog materijala koji nije obuhvaćen stavkama iskopa i uklanjanja.</t>
  </si>
  <si>
    <t>Potporni zid</t>
  </si>
  <si>
    <t>Obračun po m3 izvedenog zida</t>
  </si>
  <si>
    <t>Dobava i ugradnja betona C25/30, izrada oplate, izrada dobava i ugradnja armature, sve za temelj i zidove potpornog zida. Isti se izvodi na dijelu nivelacije okolnog terena i dijela pješačke staze. Stavka uključuje kompletno izvođenje zida. U ponudi m3 betona uključiti oplatu i armaturu</t>
  </si>
  <si>
    <t>Dobava i ugradnja bitumeniziranog nosivo habajućeg sloja asfalta AC16 surf 50/70, AG4, M4, debljina u uvaljanom stanju 6cm.Uključiti pripremu povrpine, ugradnju bitumenske emulzije.</t>
  </si>
  <si>
    <t>Obračun po kompletu izmiješenog stupa.</t>
  </si>
  <si>
    <t>Izmještanje stupova elektrovoda (NN 04kV) upravitelja HEP d.d. na lokaciju izvan zone izvođenja pješačke staze i autobusnih stanica. Izmještanje se izvodi po naputcima upravitelja, uz njihov nadzor.</t>
  </si>
  <si>
    <t xml:space="preserve">Obuhvaća dobavu, prijevoz i ugradnju tipskog cestovnog rubnjaka 18/24/100cm; betonsku podlogu od suhog betona d=15cm, ispunu reški cementnim mortom. Beton otporan na mraz i habanje. Stavka se odnosi na klasično položene rubnjake, upuštene, te izvedene u padu </t>
  </si>
  <si>
    <t>Obračun po m1 ugrađenog rubnjaka 18/24cm.</t>
  </si>
  <si>
    <t xml:space="preserve">Obuhvaća dobavu, prijevoz i ugradnju tipskog parkovnog rubnjaka 8/20/50cm; betonsku podlogu od suhog betona d=15cm, ispunu reški cementnim mortom. Beton otporan na mraz i habanje. Stavka se odnosi na klasično položene rubnjake, upuštene, te izvedene u padu </t>
  </si>
  <si>
    <t>Obračun po m1 ugrađenog rubnjaka 8/20cm.</t>
  </si>
  <si>
    <t>Obračun po m1 za cijevi</t>
  </si>
  <si>
    <t>Obračun po m3- za beton i dr. nerasuto</t>
  </si>
  <si>
    <t>Uklanjanje postojećih instalacija oborinske odvodnje (plastične i betonske cijevi), zaostalih betonskih elemenenata odvodnje (okna, rešetke, poklopci i sl.), na dionicama s postojećom zacijevljenom odvodnjom, kao i na mjestima prilaza u parcele i pristupnim cestama. Vertikalno odsijecanje stranica, s razupiranjem. Prosječna dubina iskopa 1,5m. U cijenu uračunati iskop, utovar, odvoz i zbrinjavanje postojećih cijevi</t>
  </si>
  <si>
    <t>Strojno skidanje humusa d=20cm, sa zelenih površina na trasi, utovar u vozilo i odvoz na gradilišnu deponiju.Stavka uključuje i iskope u otvorenom kanalu odvodnje</t>
  </si>
  <si>
    <t>AB revizijsko okno 70x70cm, C30/37+VDP</t>
  </si>
  <si>
    <t>Nosivi sloj asfalta  prometnice</t>
  </si>
  <si>
    <t>Habajući sloj asfalta  prometnice</t>
  </si>
  <si>
    <t>Dobava i ugradnja bitumeniziranog nosivog izravnavajućeg sloja asfalta AC32 bace 50/70, AG6, M1, debljina u uvaljanom stanju 8cm. Uključiti pripremu površine, ugradnju bitumenske emulzije. Mjesto ugradnje oko novoizvedenih slivnika</t>
  </si>
  <si>
    <t>Dobava i ugradnja bitumeniziranog habjućeg sloja asfaltbetona AC11 surf 45/80-65, AG1, M1, debljina u uvaljanom stanju 4cm. Uključiti pripremu povrpine, ugradnju bitumenske emulzije.Mjesto ugradnje oko novoizvedenih slivnika</t>
  </si>
  <si>
    <t>razdjelna crta izvodi se sukladno postojećoj u vidu osvježenja (iznimno ukoliko je postojeća razdjelna crta izvedena drugog tipa od hladne plastike dozvoljava se upotrebna tehnologija postojeće oznake)</t>
  </si>
  <si>
    <t>Dobava, nasipavanje i razastiranje drobljenog kamena 0-63mm u slojevima debljine max.30 cm, s nabijanjem, na mjestu pješačke staze. Debljina sloja d=30-40cm, Ms=60MN/m2. Uključivo planiranje u poprečnom padu prema projektu i strojno nabijanje.</t>
  </si>
  <si>
    <t xml:space="preserve">Pješačka staza s oborinskom odvodnjom u Ulici kralja Tomislava (ŽC 3074), na dijelu k.č.3282 od k.č.3281 do k.č.3286, k.o. Caginec
</t>
  </si>
  <si>
    <t xml:space="preserve">Kloštar Ivanić, Ulica kralja Tomislava, 
dio k.č.br. 3282  od k.č.3281 do k.č.3286,  sve k.o. Caginec
</t>
  </si>
  <si>
    <t>2019-014</t>
  </si>
  <si>
    <t>014-19</t>
  </si>
  <si>
    <t>kolovoz, 2019.g.</t>
  </si>
  <si>
    <t>Zvonimir Tomašić, mag.ing.aedif.</t>
  </si>
  <si>
    <t xml:space="preserve">građevina: Pješačka staza s oborinskom odvodnjom u Ulici kralja Tomislava (ŽC 3074), na dijelu k.č.3282 od k.č.3281 do k.č.3286,                  k.o. Caginec
</t>
  </si>
  <si>
    <t>BROJ PROJEKTA 2019-014</t>
  </si>
  <si>
    <t xml:space="preserve">U svim stavkama troškovnika cijenom je obuhvaćen sav rad i materijal za jedinicu gotovog posla. U ove cijene ulaze i svi troškovi održavanja objekta do dana preuzimanja, kao i troškovi bilo kakvog priručnog postrojenja potrebnog za izvođenje radova po ovom troškovniku. Razni nepredviđeni radovi koji nisu obuhvaćeni stavkama ovog troškovnika, a
koji se tokom gradnje ukažu neophodni mogu se izvoditi isključivo po nalogu Investitora. Za sve stavke više radnji koje nisu obuhvaćene jediničnim cijenama izvođač je dužan dati ponudu. </t>
  </si>
  <si>
    <r>
      <t>Obračun po m</t>
    </r>
    <r>
      <rPr>
        <sz val="10"/>
        <rFont val="Calibri"/>
        <family val="2"/>
        <charset val="238"/>
      </rPr>
      <t>3</t>
    </r>
    <r>
      <rPr>
        <sz val="10"/>
        <rFont val="Arial"/>
        <family val="2"/>
        <charset val="238"/>
      </rPr>
      <t>.</t>
    </r>
  </si>
  <si>
    <r>
      <t>Geotekstil, 200g/m</t>
    </r>
    <r>
      <rPr>
        <b/>
        <sz val="10"/>
        <rFont val="Calibri"/>
        <family val="2"/>
        <charset val="238"/>
      </rPr>
      <t>²</t>
    </r>
  </si>
  <si>
    <r>
      <t>Nabava, doprema i ugradnja drenažne tkanine 200 g/m</t>
    </r>
    <r>
      <rPr>
        <sz val="10"/>
        <rFont val="Calibri"/>
        <family val="2"/>
      </rPr>
      <t>²</t>
    </r>
    <r>
      <rPr>
        <sz val="10"/>
        <rFont val="Arial"/>
        <family val="2"/>
        <charset val="238"/>
      </rPr>
      <t xml:space="preserve"> na uređenu zemljanu posteljicu, sa preklopom od min 15 cm. Površina preklopa nije uračunata u iskazanoj površini.</t>
    </r>
  </si>
  <si>
    <r>
      <t xml:space="preserve">Izvedba AB revizijskog okna, debljine stijenke i dna d=20cm, iz betona C30/37 sa dodatkom za vodonepropusnost. Okno armirano armaturom B500B Q188 obostrano i šipkama fi8 i fi10. U zidove ugraditi RDS/KGF uloške za cijevi (nabava uložaka u zasebnoj stavci), prodori i spojevi pod-zid, zid-zid vodonepropusno. Izvesti   kinete na dnu okna. U kontrolno okno ugraditi  lijevano željezne stupaljke na razmacima 30 cm. Dobava i montaža lijevano-željezog poklopca. Poklopac je veličine 60/60 cm, nosivosti C250 prema EN 124:2015.   Prosječna svijetla dubina okna 250cm (od 140 do 420cm). </t>
    </r>
    <r>
      <rPr>
        <b/>
        <i/>
        <sz val="10"/>
        <rFont val="Arial"/>
        <family val="2"/>
        <charset val="238"/>
      </rPr>
      <t xml:space="preserve">OPCIJA: prefabricirana PEHD okna </t>
    </r>
    <r>
      <rPr>
        <b/>
        <sz val="10"/>
        <rFont val="Arial"/>
        <family val="2"/>
        <charset val="238"/>
      </rPr>
      <t>Ø</t>
    </r>
    <r>
      <rPr>
        <b/>
        <i/>
        <sz val="10"/>
        <rFont val="Arial"/>
        <family val="2"/>
        <charset val="238"/>
      </rPr>
      <t xml:space="preserve">800mm sa rasteretnim prstenom i kompozitnim poklopcem klase C-250. </t>
    </r>
    <r>
      <rPr>
        <sz val="10"/>
        <rFont val="Arial"/>
        <family val="2"/>
        <charset val="238"/>
      </rPr>
      <t xml:space="preserve"> Okno mora biti vodonepropusno što je potrebno dokazati. Obračun se vrši po komadu kompletno izvedenog kontrolnog okna, uključivo i oplatu zidova i ploča, sa podupiranjem, te sve prenose.</t>
    </r>
  </si>
  <si>
    <r>
      <t xml:space="preserve">Izvedba kompletnog cestovnog slivnika dubine taložnice 150cm; betonska podloga d=20cm, betonsku cijev Ø500mm (unutarnji promjer), betonsku oblogu cijevi C30/37 d=15cm, armirano Q188, izvesti naglavnu betonsku kapu sa ugrađenom slivničkom rešetkom klase nosivosti D-400, te ugradnja RDS/KGF uloška za spoj odvodne PE/PP korugirane cijevi DN200 (dobava RDS uloška u zasebnoj stavci). </t>
    </r>
    <r>
      <rPr>
        <b/>
        <i/>
        <sz val="10"/>
        <rFont val="Arial"/>
        <family val="2"/>
      </rPr>
      <t xml:space="preserve">Opcija: umjesto betonske cijevi moguće ugraditi PEHD orebrenu cijev Ø500mm (unutarnji promjer). Izrada prema detalju iz projekta. </t>
    </r>
    <r>
      <rPr>
        <sz val="10"/>
        <rFont val="Arial"/>
        <family val="2"/>
      </rPr>
      <t xml:space="preserve">Slivnik mora biti vodonepropusno što je potrebno dokazati. </t>
    </r>
  </si>
  <si>
    <r>
      <t>Obračun po m</t>
    </r>
    <r>
      <rPr>
        <sz val="10"/>
        <rFont val="Calibri"/>
        <family val="2"/>
        <charset val="238"/>
      </rPr>
      <t>²</t>
    </r>
    <r>
      <rPr>
        <sz val="10"/>
        <rFont val="Arial"/>
        <family val="2"/>
        <charset val="238"/>
      </rPr>
      <t xml:space="preserve"> ugrađenog asfalta.</t>
    </r>
  </si>
  <si>
    <t>Demontaža postojećih poklopaca okana uključujući okvir, prilagodba vijenca i/ili razbijanje vijenca, postava nove armature, izvedba novog AB vijenca, ugradnja okvira i poklopca okna. Okvir i poklopac postojećeg okna potrebno je prilagoditi novom završnom sloju i novim visinskim kotama.</t>
  </si>
  <si>
    <t>Obračun po kom okna</t>
  </si>
  <si>
    <t>Prilagodba postojećih okana</t>
  </si>
  <si>
    <t>Poklopci okana</t>
  </si>
  <si>
    <t xml:space="preserve">Obračun po kom </t>
  </si>
  <si>
    <t>Dobava i ugradnja novih poklopaca okana, uključujući okvir, za opterećenje C250</t>
  </si>
  <si>
    <t>Dobava, nasipavanje i razastiranje drobljenog kamena 0-63mm u slojevima debljine max.30 cm, s nabijanjem, na mjestu pješačke staze. Debljina sloja d=35-45cm, Ms=60MN/m2. Uključivo planiranje u poprečnom padu prema projektu i strojno nabijanje.</t>
  </si>
  <si>
    <t>Zatrpavanje materijalom šljunčanim materijalom granulacije 0-32 mm</t>
  </si>
  <si>
    <t>Strojni iskop zemlje i ručnim dotjerivanjem dna rova, s odlaganjem min. 1,0m od ruba iskopa odnosno na privremeno odlagalište. Vertikalno odsijecanje stranica, s obaveznim obostranim razupiranjem. Iskop se odnosi od kote uklonjenog humusa i širokog iskopa ili od kote postojećeg terena na mjestu izvan trase pješačke staze, do dna kote iskopa (KN -15cm) Prosječna dubina iskopa od okna RO-17 do RO-26=2,8m, od okna RO-26 do RO-30=1,3m, d okna RO-31 do RO-34=2,8m,d okna RO-34 do RO-40=1,4m max. dubina dna rova od postojećeg terena 4,2m (RO-17). Stavka obuhvaća, utovar u vozilo, odvoz i zbrinjavanje na deponiju.</t>
  </si>
  <si>
    <t>Strojni iskop materijala kategorija C za ugradnju revizijskih okana i cestovnih slivnika, sa odlaganjem min. 1,0m od ruba iskopa, odnosno na privremeno odlagalište. Nagib stranice iskopa 3:1  s obaveznim razupiranjem.  Iskop se odnosi od kote uklonjenog humusa i širokog iskopa, do dna kote iskopa. Prosječna dubina iskopa 2,5m, max dubina dna rova od postojećeg terena 4,2m (RO-16). Stavka obuhvaća, utovar u vozilo, odvoz i zbrinjavanje na deponiju.</t>
  </si>
  <si>
    <t>Iskop dodatnog materijala kategorija C na mjestu ugradnje drenažne cijevi u svrhu dobivanja potrebne dubine. Stavka obuhvaća, utovar u vozilo, odvoz i zbrinjavanje na deponiju.</t>
  </si>
  <si>
    <t>Zatrpavanje područja pješačke staze, odvodne cijevi i pojedninih okana materijalom prirodnim šljunkovitim materijalom granulacije 0-32 mm u slojevima debljine do 30 cm uz zbijanje do modula zbijenosti od 40 MN/m2. Stavka uključuje i ispunjavanje otvorenog kanala  šljunčanim materijalom  do donje kote posteljice.</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</si>
</sst>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0"/>
      <name val="Arial"/>
      <charset val="238"/>
    </font>
    <font>
      <u/>
      <sz val="10"/>
      <color indexed="12"/>
      <name val="Arial"/>
      <family val="2"/>
      <charset val="238"/>
    </font>
    <font>
      <sz val="10"/>
      <name val="Arial"/>
      <family val="2"/>
      <charset val="238"/>
    </font>
    <font>
      <b/>
      <sz val="10"/>
      <name val="Arial"/>
      <family val="2"/>
      <charset val="238"/>
    </font>
    <font>
      <b/>
      <sz val="10"/>
      <name val="Arial"/>
      <family val="2"/>
    </font>
    <font>
      <sz val="10"/>
      <name val="Arial"/>
      <family val="2"/>
    </font>
    <font>
      <sz val="11"/>
      <name val="Calibri"/>
      <family val="2"/>
      <charset val="238"/>
    </font>
    <font>
      <sz val="12"/>
      <name val="Calibri"/>
      <family val="2"/>
      <charset val="238"/>
    </font>
    <font>
      <sz val="9"/>
      <name val="Calibri"/>
      <family val="2"/>
      <charset val="238"/>
    </font>
    <font>
      <sz val="16"/>
      <name val="Copperplate Gothic Light"/>
      <family val="2"/>
    </font>
    <font>
      <u/>
      <sz val="9"/>
      <color indexed="12"/>
      <name val="Arial"/>
      <family val="2"/>
      <charset val="238"/>
    </font>
    <font>
      <b/>
      <sz val="11"/>
      <name val="Calibri"/>
      <family val="2"/>
      <charset val="238"/>
    </font>
    <font>
      <b/>
      <i/>
      <sz val="10"/>
      <name val="Arial"/>
      <family val="2"/>
      <charset val="238"/>
    </font>
    <font>
      <b/>
      <sz val="8"/>
      <name val="Arial"/>
      <family val="2"/>
      <charset val="238"/>
    </font>
    <font>
      <sz val="10"/>
      <name val="Calibri"/>
      <family val="2"/>
      <charset val="238"/>
      <scheme val="minor"/>
    </font>
    <font>
      <sz val="16"/>
      <name val="Calibri"/>
      <family val="2"/>
      <charset val="238"/>
      <scheme val="minor"/>
    </font>
    <font>
      <sz val="10"/>
      <name val="Calibri"/>
      <family val="2"/>
      <charset val="238"/>
    </font>
    <font>
      <b/>
      <sz val="10"/>
      <name val="Calibri"/>
      <family val="2"/>
      <charset val="238"/>
    </font>
    <font>
      <sz val="10"/>
      <name val="Calibri"/>
      <family val="2"/>
    </font>
    <font>
      <b/>
      <i/>
      <sz val="10"/>
      <name val="Arial"/>
      <family val="2"/>
    </font>
    <font>
      <sz val="12"/>
      <name val="Arial"/>
      <family val="2"/>
      <charset val="238"/>
    </font>
  </fonts>
  <fills count="5">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rgb="FFFFFF00"/>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0" fontId="1" fillId="0" borderId="0" applyNumberFormat="0" applyFill="0" applyBorder="0" applyAlignment="0" applyProtection="0">
      <alignment vertical="top"/>
      <protection locked="0"/>
    </xf>
    <xf numFmtId="0" fontId="2" fillId="0" borderId="0"/>
    <xf numFmtId="0" fontId="2" fillId="0" borderId="0"/>
    <xf numFmtId="4" fontId="20" fillId="0" borderId="0"/>
  </cellStyleXfs>
  <cellXfs count="171">
    <xf numFmtId="0" fontId="0" fillId="0" borderId="0" xfId="0"/>
    <xf numFmtId="0" fontId="3" fillId="0" borderId="0" xfId="0" applyFont="1" applyFill="1" applyBorder="1" applyAlignment="1" applyProtection="1">
      <alignment vertical="top"/>
      <protection locked="0"/>
    </xf>
    <xf numFmtId="0" fontId="3" fillId="0" borderId="0" xfId="0" applyFont="1" applyFill="1"/>
    <xf numFmtId="0" fontId="3" fillId="0" borderId="0" xfId="0" applyNumberFormat="1" applyFont="1" applyFill="1" applyBorder="1" applyAlignment="1" applyProtection="1">
      <alignment horizontal="justify" vertical="top" wrapText="1"/>
      <protection locked="0"/>
    </xf>
    <xf numFmtId="0" fontId="2" fillId="0" borderId="0" xfId="0" applyNumberFormat="1" applyFont="1" applyFill="1" applyAlignment="1" applyProtection="1">
      <alignment horizontal="justify" vertical="top"/>
      <protection locked="0"/>
    </xf>
    <xf numFmtId="0" fontId="3" fillId="2" borderId="1" xfId="0" applyNumberFormat="1" applyFont="1" applyFill="1" applyBorder="1" applyAlignment="1" applyProtection="1">
      <alignment horizontal="center" wrapText="1"/>
    </xf>
    <xf numFmtId="0" fontId="2" fillId="0" borderId="0" xfId="0" applyFont="1" applyFill="1"/>
    <xf numFmtId="0" fontId="2" fillId="0" borderId="0" xfId="0" applyNumberFormat="1" applyFont="1" applyAlignment="1" applyProtection="1">
      <alignment horizontal="justify" vertical="top"/>
      <protection locked="0"/>
    </xf>
    <xf numFmtId="49" fontId="3" fillId="2" borderId="2" xfId="0" applyNumberFormat="1" applyFont="1" applyFill="1" applyBorder="1" applyAlignment="1" applyProtection="1">
      <alignment horizontal="left" vertical="top"/>
    </xf>
    <xf numFmtId="0" fontId="2" fillId="0" borderId="0" xfId="0" applyFont="1"/>
    <xf numFmtId="49" fontId="3" fillId="2" borderId="1" xfId="0" applyNumberFormat="1" applyFont="1" applyFill="1" applyBorder="1" applyAlignment="1" applyProtection="1">
      <alignment vertical="top"/>
      <protection locked="0"/>
    </xf>
    <xf numFmtId="49" fontId="3" fillId="0" borderId="1" xfId="0" applyNumberFormat="1" applyFont="1" applyFill="1" applyBorder="1" applyAlignment="1" applyProtection="1">
      <alignment vertical="top"/>
      <protection locked="0"/>
    </xf>
    <xf numFmtId="0" fontId="2" fillId="0" borderId="0" xfId="0" applyFont="1" applyProtection="1">
      <protection locked="0"/>
    </xf>
    <xf numFmtId="0" fontId="2" fillId="0" borderId="3" xfId="0" applyFont="1" applyBorder="1" applyAlignment="1" applyProtection="1">
      <alignment vertical="center"/>
      <protection locked="0"/>
    </xf>
    <xf numFmtId="0" fontId="2" fillId="0" borderId="4" xfId="0" applyFont="1" applyFill="1" applyBorder="1" applyAlignment="1" applyProtection="1">
      <alignment horizontal="center"/>
    </xf>
    <xf numFmtId="0" fontId="3" fillId="2" borderId="5" xfId="0" applyNumberFormat="1" applyFont="1" applyFill="1" applyBorder="1" applyAlignment="1" applyProtection="1">
      <alignment horizontal="center" vertical="center" wrapText="1"/>
      <protection locked="0"/>
    </xf>
    <xf numFmtId="0" fontId="3" fillId="2" borderId="5" xfId="0" applyNumberFormat="1" applyFont="1" applyFill="1" applyBorder="1" applyAlignment="1" applyProtection="1">
      <alignment horizontal="center" vertical="center" wrapText="1"/>
    </xf>
    <xf numFmtId="4" fontId="3" fillId="2" borderId="6" xfId="0" applyNumberFormat="1" applyFont="1" applyFill="1" applyBorder="1" applyAlignment="1" applyProtection="1">
      <alignment horizontal="center" vertical="center" wrapText="1"/>
    </xf>
    <xf numFmtId="0" fontId="2" fillId="0" borderId="0" xfId="0" applyFont="1" applyAlignment="1">
      <alignment horizontal="center" vertical="center"/>
    </xf>
    <xf numFmtId="0" fontId="3" fillId="0" borderId="0" xfId="0" applyNumberFormat="1" applyFont="1" applyAlignment="1" applyProtection="1">
      <alignment horizontal="center" vertical="top" wrapText="1"/>
      <protection locked="0"/>
    </xf>
    <xf numFmtId="0" fontId="3" fillId="0" borderId="0" xfId="0" applyNumberFormat="1" applyFont="1" applyFill="1" applyAlignment="1" applyProtection="1">
      <alignment horizontal="center" wrapText="1"/>
    </xf>
    <xf numFmtId="0" fontId="2" fillId="0" borderId="0" xfId="0" applyNumberFormat="1" applyFont="1" applyFill="1" applyAlignment="1" applyProtection="1">
      <alignment horizontal="center" wrapText="1"/>
    </xf>
    <xf numFmtId="0" fontId="2" fillId="0" borderId="0" xfId="0" applyNumberFormat="1" applyFont="1" applyFill="1" applyBorder="1" applyAlignment="1" applyProtection="1">
      <alignment horizontal="justify" vertical="top" wrapText="1"/>
      <protection locked="0"/>
    </xf>
    <xf numFmtId="0" fontId="2" fillId="0" borderId="0" xfId="0" applyFont="1" applyFill="1" applyBorder="1" applyAlignment="1" applyProtection="1">
      <alignment horizontal="center" wrapText="1"/>
    </xf>
    <xf numFmtId="0" fontId="2" fillId="0" borderId="0" xfId="0" applyFont="1" applyAlignment="1" applyProtection="1">
      <alignment horizontal="justify"/>
      <protection locked="0"/>
    </xf>
    <xf numFmtId="0" fontId="2" fillId="0" borderId="0" xfId="0" applyFont="1" applyAlignment="1">
      <alignment vertical="top" wrapText="1"/>
    </xf>
    <xf numFmtId="0" fontId="2" fillId="0" borderId="0" xfId="0" applyNumberFormat="1" applyFont="1" applyAlignment="1" applyProtection="1">
      <alignment horizontal="justify" vertical="top" wrapText="1"/>
      <protection locked="0"/>
    </xf>
    <xf numFmtId="0" fontId="4" fillId="3" borderId="0" xfId="0" applyNumberFormat="1" applyFont="1" applyFill="1" applyAlignment="1" applyProtection="1">
      <alignment horizontal="justify" vertical="top"/>
      <protection locked="0"/>
    </xf>
    <xf numFmtId="0" fontId="5" fillId="3" borderId="0"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wrapText="1"/>
    </xf>
    <xf numFmtId="0" fontId="3" fillId="0" borderId="0" xfId="0" applyNumberFormat="1" applyFont="1" applyAlignment="1" applyProtection="1">
      <alignment horizontal="justify" vertical="top" wrapText="1"/>
      <protection locked="0"/>
    </xf>
    <xf numFmtId="0" fontId="2" fillId="0" borderId="0" xfId="0" applyNumberFormat="1" applyFont="1" applyFill="1" applyAlignment="1" applyProtection="1">
      <alignment horizontal="center"/>
    </xf>
    <xf numFmtId="0" fontId="3" fillId="0" borderId="0" xfId="0" applyNumberFormat="1" applyFont="1" applyAlignment="1" applyProtection="1">
      <alignment horizontal="justify" vertical="top"/>
      <protection locked="0"/>
    </xf>
    <xf numFmtId="0" fontId="3" fillId="0" borderId="0" xfId="0" applyNumberFormat="1" applyFont="1" applyFill="1" applyAlignment="1" applyProtection="1">
      <alignment horizontal="justify" vertical="top"/>
      <protection locked="0"/>
    </xf>
    <xf numFmtId="0" fontId="2" fillId="0" borderId="0" xfId="0" applyFont="1" applyFill="1" applyAlignment="1" applyProtection="1">
      <alignment horizontal="center"/>
    </xf>
    <xf numFmtId="0" fontId="3" fillId="0" borderId="0" xfId="0" applyNumberFormat="1" applyFont="1" applyFill="1" applyBorder="1" applyAlignment="1" applyProtection="1">
      <alignment horizontal="justify" vertical="top"/>
      <protection locked="0"/>
    </xf>
    <xf numFmtId="0" fontId="2" fillId="0" borderId="0" xfId="0" applyNumberFormat="1" applyFont="1" applyFill="1" applyBorder="1" applyAlignment="1" applyProtection="1">
      <alignment horizontal="center"/>
    </xf>
    <xf numFmtId="0" fontId="2" fillId="0" borderId="0" xfId="0" applyFont="1" applyFill="1" applyBorder="1" applyAlignment="1" applyProtection="1">
      <alignment horizontal="center"/>
    </xf>
    <xf numFmtId="0" fontId="2" fillId="2" borderId="1" xfId="0" applyNumberFormat="1" applyFont="1" applyFill="1" applyBorder="1" applyAlignment="1" applyProtection="1">
      <alignment horizontal="left"/>
    </xf>
    <xf numFmtId="0" fontId="2" fillId="0" borderId="0" xfId="0" applyNumberFormat="1" applyFont="1" applyFill="1" applyBorder="1" applyAlignment="1" applyProtection="1">
      <alignment horizontal="left"/>
    </xf>
    <xf numFmtId="0" fontId="3" fillId="0" borderId="0" xfId="0" applyNumberFormat="1" applyFont="1" applyFill="1" applyAlignment="1">
      <alignment horizontal="left" vertical="center"/>
    </xf>
    <xf numFmtId="0" fontId="3" fillId="0" borderId="0" xfId="0" applyNumberFormat="1" applyFont="1" applyFill="1" applyBorder="1" applyAlignment="1" applyProtection="1">
      <alignment horizontal="left" wrapText="1"/>
    </xf>
    <xf numFmtId="0" fontId="4" fillId="3" borderId="0" xfId="0" applyNumberFormat="1" applyFont="1" applyFill="1" applyBorder="1" applyAlignment="1" applyProtection="1">
      <alignment horizontal="justify" vertical="top"/>
      <protection locked="0"/>
    </xf>
    <xf numFmtId="49" fontId="3" fillId="3" borderId="0" xfId="0" applyNumberFormat="1" applyFont="1" applyFill="1" applyBorder="1" applyAlignment="1" applyProtection="1">
      <alignment horizontal="center" vertical="top"/>
    </xf>
    <xf numFmtId="4" fontId="3" fillId="3" borderId="0" xfId="0" applyNumberFormat="1" applyFont="1" applyFill="1" applyBorder="1" applyAlignment="1" applyProtection="1">
      <alignment horizontal="left" vertical="top"/>
    </xf>
    <xf numFmtId="0" fontId="5" fillId="0" borderId="0" xfId="0" applyFont="1" applyBorder="1" applyAlignment="1">
      <alignment horizontal="center" wrapText="1"/>
    </xf>
    <xf numFmtId="4" fontId="5" fillId="0" borderId="0" xfId="0" applyNumberFormat="1" applyFont="1" applyBorder="1" applyAlignment="1">
      <alignment horizontal="right" wrapText="1"/>
    </xf>
    <xf numFmtId="0" fontId="2" fillId="0" borderId="0" xfId="0" applyFont="1" applyFill="1" applyBorder="1" applyAlignment="1">
      <alignment horizontal="center"/>
    </xf>
    <xf numFmtId="4" fontId="2" fillId="0" borderId="0" xfId="0" applyNumberFormat="1" applyFont="1" applyFill="1" applyBorder="1" applyAlignment="1">
      <alignment horizontal="center"/>
    </xf>
    <xf numFmtId="0" fontId="3" fillId="0" borderId="0" xfId="0" applyNumberFormat="1" applyFont="1" applyBorder="1" applyAlignment="1">
      <alignment horizontal="justify" vertical="top" wrapText="1"/>
    </xf>
    <xf numFmtId="0" fontId="3" fillId="0" borderId="0" xfId="0" applyFont="1" applyFill="1" applyAlignment="1">
      <alignment wrapText="1"/>
    </xf>
    <xf numFmtId="0" fontId="14" fillId="0" borderId="0" xfId="0" applyFont="1"/>
    <xf numFmtId="0" fontId="14" fillId="0" borderId="0" xfId="0" applyFont="1" applyBorder="1"/>
    <xf numFmtId="0" fontId="9" fillId="0" borderId="0" xfId="0" applyFont="1" applyBorder="1" applyAlignment="1">
      <alignment vertical="top" wrapText="1"/>
    </xf>
    <xf numFmtId="0" fontId="7" fillId="0" borderId="0" xfId="0" applyFont="1" applyBorder="1" applyAlignment="1">
      <alignment vertical="top" wrapText="1"/>
    </xf>
    <xf numFmtId="0" fontId="6" fillId="0" borderId="5" xfId="0" applyFont="1" applyBorder="1" applyAlignment="1">
      <alignment vertical="top" wrapText="1"/>
    </xf>
    <xf numFmtId="0" fontId="6" fillId="0" borderId="7" xfId="0" applyFont="1" applyBorder="1" applyAlignment="1">
      <alignment vertical="top" wrapText="1"/>
    </xf>
    <xf numFmtId="4" fontId="3" fillId="2" borderId="5" xfId="0" applyNumberFormat="1" applyFont="1" applyFill="1" applyBorder="1" applyAlignment="1" applyProtection="1">
      <alignment horizontal="center" wrapText="1"/>
      <protection locked="0"/>
    </xf>
    <xf numFmtId="4" fontId="2" fillId="0" borderId="4" xfId="0" applyNumberFormat="1" applyFont="1" applyFill="1" applyBorder="1" applyAlignment="1" applyProtection="1">
      <alignment horizontal="right"/>
      <protection locked="0"/>
    </xf>
    <xf numFmtId="4" fontId="2" fillId="0" borderId="0" xfId="0" applyNumberFormat="1" applyFont="1" applyFill="1" applyAlignment="1" applyProtection="1">
      <alignment horizontal="right" wrapText="1"/>
      <protection locked="0"/>
    </xf>
    <xf numFmtId="4" fontId="2" fillId="2" borderId="1" xfId="0" applyNumberFormat="1" applyFont="1" applyFill="1" applyBorder="1" applyAlignment="1" applyProtection="1">
      <alignment horizontal="right" wrapText="1"/>
      <protection locked="0"/>
    </xf>
    <xf numFmtId="4" fontId="2" fillId="0" borderId="0" xfId="0" applyNumberFormat="1" applyFont="1" applyFill="1" applyBorder="1" applyAlignment="1" applyProtection="1">
      <alignment horizontal="right" wrapText="1"/>
      <protection locked="0"/>
    </xf>
    <xf numFmtId="4" fontId="5" fillId="3" borderId="0" xfId="0" applyNumberFormat="1" applyFont="1" applyFill="1" applyBorder="1" applyAlignment="1" applyProtection="1">
      <alignment horizontal="right"/>
      <protection locked="0"/>
    </xf>
    <xf numFmtId="4" fontId="2" fillId="0" borderId="0" xfId="0" applyNumberFormat="1" applyFont="1" applyFill="1" applyAlignment="1" applyProtection="1">
      <alignment horizontal="right"/>
      <protection locked="0"/>
    </xf>
    <xf numFmtId="4" fontId="2" fillId="0" borderId="1" xfId="0" applyNumberFormat="1" applyFont="1" applyFill="1" applyBorder="1" applyAlignment="1" applyProtection="1">
      <alignment horizontal="right"/>
      <protection locked="0"/>
    </xf>
    <xf numFmtId="4" fontId="2" fillId="0" borderId="0" xfId="0" applyNumberFormat="1" applyFont="1" applyFill="1" applyBorder="1" applyAlignment="1" applyProtection="1">
      <alignment horizontal="right"/>
      <protection locked="0"/>
    </xf>
    <xf numFmtId="4" fontId="2" fillId="2" borderId="1" xfId="0" applyNumberFormat="1" applyFont="1" applyFill="1" applyBorder="1" applyAlignment="1" applyProtection="1">
      <alignment horizontal="right"/>
      <protection locked="0"/>
    </xf>
    <xf numFmtId="4" fontId="2" fillId="0" borderId="0" xfId="0" applyNumberFormat="1" applyFont="1" applyFill="1" applyAlignment="1" applyProtection="1">
      <alignment horizontal="right" vertical="top"/>
      <protection locked="0"/>
    </xf>
    <xf numFmtId="4" fontId="2" fillId="0" borderId="1" xfId="0" applyNumberFormat="1" applyFont="1" applyFill="1" applyBorder="1" applyAlignment="1" applyProtection="1">
      <alignment horizontal="right" vertical="top"/>
      <protection locked="0"/>
    </xf>
    <xf numFmtId="4" fontId="2" fillId="0" borderId="8" xfId="0" applyNumberFormat="1" applyFont="1" applyFill="1" applyBorder="1" applyAlignment="1" applyProtection="1">
      <alignment horizontal="right"/>
    </xf>
    <xf numFmtId="4" fontId="2" fillId="0" borderId="0" xfId="0" applyNumberFormat="1" applyFont="1" applyFill="1" applyAlignment="1" applyProtection="1">
      <alignment horizontal="right" wrapText="1"/>
    </xf>
    <xf numFmtId="4" fontId="2" fillId="2" borderId="6" xfId="0" applyNumberFormat="1" applyFont="1" applyFill="1" applyBorder="1" applyAlignment="1" applyProtection="1">
      <alignment horizontal="right" wrapText="1"/>
    </xf>
    <xf numFmtId="4" fontId="2" fillId="0" borderId="0" xfId="0" applyNumberFormat="1" applyFont="1" applyFill="1" applyBorder="1" applyAlignment="1" applyProtection="1">
      <alignment horizontal="right"/>
    </xf>
    <xf numFmtId="4" fontId="2" fillId="3" borderId="0" xfId="0" applyNumberFormat="1" applyFont="1" applyFill="1" applyBorder="1" applyAlignment="1" applyProtection="1">
      <alignment horizontal="right"/>
    </xf>
    <xf numFmtId="4" fontId="2" fillId="0" borderId="0" xfId="0" applyNumberFormat="1" applyFont="1" applyFill="1" applyBorder="1" applyAlignment="1" applyProtection="1">
      <alignment horizontal="right" wrapText="1"/>
    </xf>
    <xf numFmtId="4" fontId="2" fillId="0" borderId="0" xfId="0" applyNumberFormat="1" applyFont="1" applyFill="1" applyAlignment="1" applyProtection="1">
      <alignment horizontal="right"/>
    </xf>
    <xf numFmtId="4" fontId="3" fillId="0" borderId="6" xfId="0" applyNumberFormat="1" applyFont="1" applyFill="1" applyBorder="1" applyAlignment="1" applyProtection="1">
      <alignment horizontal="right"/>
    </xf>
    <xf numFmtId="4" fontId="2" fillId="2" borderId="6" xfId="0" applyNumberFormat="1" applyFont="1" applyFill="1" applyBorder="1" applyAlignment="1" applyProtection="1">
      <alignment horizontal="right"/>
    </xf>
    <xf numFmtId="4" fontId="3" fillId="0" borderId="0" xfId="0" applyNumberFormat="1" applyFont="1" applyFill="1" applyAlignment="1">
      <alignment horizontal="right" vertical="center"/>
    </xf>
    <xf numFmtId="4" fontId="2" fillId="3" borderId="0" xfId="0" applyNumberFormat="1" applyFont="1" applyFill="1" applyBorder="1" applyAlignment="1">
      <alignment horizontal="right" wrapText="1"/>
    </xf>
    <xf numFmtId="4" fontId="2" fillId="0" borderId="0" xfId="0" applyNumberFormat="1" applyFont="1" applyBorder="1" applyAlignment="1">
      <alignment horizontal="right" wrapText="1"/>
    </xf>
    <xf numFmtId="49" fontId="3" fillId="0" borderId="0" xfId="0" applyNumberFormat="1" applyFont="1" applyFill="1" applyBorder="1" applyAlignment="1" applyProtection="1">
      <alignment vertical="top"/>
      <protection locked="0"/>
    </xf>
    <xf numFmtId="4" fontId="3" fillId="0" borderId="0" xfId="0" applyNumberFormat="1" applyFont="1" applyFill="1" applyBorder="1" applyAlignment="1" applyProtection="1">
      <alignment horizontal="right"/>
    </xf>
    <xf numFmtId="4" fontId="3" fillId="3" borderId="0" xfId="0" applyNumberFormat="1" applyFont="1" applyFill="1" applyBorder="1" applyAlignment="1" applyProtection="1">
      <alignment horizontal="center" vertical="top"/>
    </xf>
    <xf numFmtId="0" fontId="7" fillId="0" borderId="9" xfId="0" applyFont="1" applyBorder="1" applyAlignment="1">
      <alignment vertical="top" wrapText="1"/>
    </xf>
    <xf numFmtId="0" fontId="14" fillId="0" borderId="9" xfId="0" applyFont="1" applyBorder="1"/>
    <xf numFmtId="0" fontId="4" fillId="3" borderId="0" xfId="0" applyNumberFormat="1" applyFont="1" applyFill="1" applyAlignment="1" applyProtection="1">
      <alignment horizontal="right" vertical="top"/>
    </xf>
    <xf numFmtId="0" fontId="3" fillId="0" borderId="0" xfId="0" applyNumberFormat="1" applyFont="1" applyAlignment="1" applyProtection="1">
      <alignment horizontal="right" vertical="top"/>
      <protection locked="0"/>
    </xf>
    <xf numFmtId="0" fontId="2" fillId="0" borderId="0" xfId="0" applyNumberFormat="1" applyFont="1" applyAlignment="1" applyProtection="1">
      <alignment vertical="top"/>
      <protection locked="0"/>
    </xf>
    <xf numFmtId="1" fontId="3" fillId="0" borderId="0" xfId="0" applyNumberFormat="1" applyFont="1" applyBorder="1" applyAlignment="1">
      <alignment horizontal="right" vertical="top" wrapText="1"/>
    </xf>
    <xf numFmtId="49" fontId="3" fillId="0" borderId="0" xfId="0" applyNumberFormat="1" applyFont="1" applyFill="1" applyAlignment="1" applyProtection="1">
      <alignment horizontal="right" vertical="top"/>
    </xf>
    <xf numFmtId="0" fontId="3" fillId="0" borderId="2" xfId="0" applyNumberFormat="1" applyFont="1" applyFill="1" applyBorder="1" applyAlignment="1" applyProtection="1">
      <alignment horizontal="right" vertical="top"/>
    </xf>
    <xf numFmtId="0" fontId="2" fillId="0" borderId="0" xfId="0" applyFont="1" applyFill="1" applyAlignment="1">
      <alignment horizontal="right"/>
    </xf>
    <xf numFmtId="49" fontId="3" fillId="3" borderId="0" xfId="0" applyNumberFormat="1" applyFont="1" applyFill="1" applyBorder="1" applyAlignment="1" applyProtection="1">
      <alignment horizontal="right" vertical="top"/>
    </xf>
    <xf numFmtId="1" fontId="3" fillId="0" borderId="0" xfId="0" quotePrefix="1" applyNumberFormat="1" applyFont="1" applyBorder="1" applyAlignment="1">
      <alignment horizontal="right" vertical="top" wrapText="1"/>
    </xf>
    <xf numFmtId="0" fontId="2" fillId="0" borderId="10" xfId="0" applyNumberFormat="1" applyFont="1" applyBorder="1" applyAlignment="1" applyProtection="1">
      <alignment horizontal="right" vertical="top"/>
      <protection locked="0"/>
    </xf>
    <xf numFmtId="0" fontId="3" fillId="0" borderId="0" xfId="0" applyFont="1" applyFill="1" applyAlignment="1">
      <alignment horizontal="right"/>
    </xf>
    <xf numFmtId="49" fontId="3" fillId="0" borderId="0" xfId="0" applyNumberFormat="1" applyFont="1" applyFill="1" applyBorder="1" applyAlignment="1" applyProtection="1">
      <alignment horizontal="right" vertical="top"/>
    </xf>
    <xf numFmtId="49" fontId="4" fillId="0" borderId="0" xfId="0" applyNumberFormat="1" applyFont="1" applyAlignment="1" applyProtection="1">
      <alignment horizontal="right" vertical="top"/>
    </xf>
    <xf numFmtId="49" fontId="3" fillId="0" borderId="2" xfId="0" applyNumberFormat="1" applyFont="1" applyFill="1" applyBorder="1" applyAlignment="1" applyProtection="1">
      <alignment horizontal="right" vertical="top"/>
    </xf>
    <xf numFmtId="49" fontId="3" fillId="0" borderId="0" xfId="0" applyNumberFormat="1" applyFont="1" applyFill="1" applyBorder="1" applyAlignment="1" applyProtection="1">
      <alignment horizontal="right" vertical="top"/>
      <protection locked="0"/>
    </xf>
    <xf numFmtId="49" fontId="3" fillId="0" borderId="0" xfId="0" applyNumberFormat="1" applyFont="1" applyFill="1" applyAlignment="1" applyProtection="1">
      <alignment horizontal="right"/>
    </xf>
    <xf numFmtId="49" fontId="3" fillId="3" borderId="2" xfId="0" applyNumberFormat="1" applyFont="1" applyFill="1" applyBorder="1" applyAlignment="1" applyProtection="1">
      <alignment horizontal="right" vertical="top"/>
      <protection locked="0"/>
    </xf>
    <xf numFmtId="0" fontId="3" fillId="0" borderId="0" xfId="0" applyFont="1" applyFill="1" applyBorder="1" applyAlignment="1" applyProtection="1">
      <alignment horizontal="right" vertical="top"/>
      <protection locked="0"/>
    </xf>
    <xf numFmtId="0" fontId="3" fillId="0" borderId="0" xfId="0" applyNumberFormat="1" applyFont="1" applyFill="1" applyAlignment="1">
      <alignment horizontal="right" vertical="center"/>
    </xf>
    <xf numFmtId="49" fontId="3" fillId="0" borderId="0" xfId="0" applyNumberFormat="1" applyFont="1" applyFill="1" applyAlignment="1">
      <alignment horizontal="right" vertical="center"/>
    </xf>
    <xf numFmtId="49" fontId="3" fillId="0" borderId="2" xfId="0" applyNumberFormat="1" applyFont="1" applyFill="1" applyBorder="1" applyAlignment="1" applyProtection="1">
      <alignment horizontal="right" vertical="top"/>
      <protection locked="0"/>
    </xf>
    <xf numFmtId="0" fontId="4" fillId="3" borderId="0" xfId="0" applyNumberFormat="1" applyFont="1" applyFill="1" applyAlignment="1" applyProtection="1">
      <alignment horizontal="left" vertical="top"/>
      <protection locked="0"/>
    </xf>
    <xf numFmtId="4" fontId="3" fillId="0" borderId="1" xfId="0" applyNumberFormat="1" applyFont="1" applyFill="1" applyBorder="1" applyAlignment="1" applyProtection="1">
      <alignment horizontal="left"/>
      <protection locked="0"/>
    </xf>
    <xf numFmtId="49" fontId="3" fillId="0" borderId="0" xfId="0" applyNumberFormat="1" applyFont="1" applyFill="1" applyAlignment="1" applyProtection="1">
      <alignment horizontal="left" vertical="top"/>
    </xf>
    <xf numFmtId="1" fontId="3" fillId="0" borderId="0" xfId="0" applyNumberFormat="1" applyFont="1" applyFill="1" applyAlignment="1" applyProtection="1">
      <alignment horizontal="left" vertical="top"/>
    </xf>
    <xf numFmtId="4" fontId="2" fillId="0" borderId="0" xfId="0" applyNumberFormat="1" applyFont="1" applyFill="1" applyAlignment="1" applyProtection="1"/>
    <xf numFmtId="4" fontId="2" fillId="0" borderId="0" xfId="0" applyNumberFormat="1" applyFont="1"/>
    <xf numFmtId="4" fontId="2" fillId="0" borderId="0" xfId="0" applyNumberFormat="1" applyFont="1" applyFill="1" applyAlignment="1" applyProtection="1">
      <alignment wrapText="1"/>
    </xf>
    <xf numFmtId="4" fontId="2" fillId="0" borderId="4" xfId="0" applyNumberFormat="1" applyFont="1" applyFill="1" applyBorder="1" applyAlignment="1" applyProtection="1">
      <alignment horizontal="center"/>
    </xf>
    <xf numFmtId="4" fontId="3" fillId="2" borderId="5" xfId="0" applyNumberFormat="1" applyFont="1" applyFill="1" applyBorder="1" applyAlignment="1" applyProtection="1">
      <alignment horizontal="center" vertical="center" wrapText="1"/>
    </xf>
    <xf numFmtId="4" fontId="3" fillId="0" borderId="0" xfId="0" applyNumberFormat="1" applyFont="1" applyFill="1" applyAlignment="1" applyProtection="1">
      <alignment horizontal="center" wrapText="1"/>
    </xf>
    <xf numFmtId="4" fontId="3" fillId="2" borderId="1" xfId="0" applyNumberFormat="1" applyFont="1" applyFill="1" applyBorder="1" applyAlignment="1" applyProtection="1">
      <alignment horizontal="center" wrapText="1"/>
    </xf>
    <xf numFmtId="4" fontId="2" fillId="0" borderId="0" xfId="0" applyNumberFormat="1" applyFont="1" applyFill="1" applyAlignment="1" applyProtection="1">
      <alignment horizontal="center" wrapText="1"/>
    </xf>
    <xf numFmtId="4" fontId="2" fillId="0" borderId="0" xfId="0" applyNumberFormat="1" applyFont="1" applyFill="1" applyBorder="1" applyAlignment="1" applyProtection="1">
      <alignment horizontal="center" wrapText="1"/>
    </xf>
    <xf numFmtId="4" fontId="2" fillId="0" borderId="0" xfId="0" applyNumberFormat="1" applyFont="1" applyFill="1" applyAlignment="1" applyProtection="1">
      <alignment horizontal="center"/>
    </xf>
    <xf numFmtId="4" fontId="2" fillId="0" borderId="0" xfId="0" applyNumberFormat="1" applyFont="1" applyFill="1" applyBorder="1" applyAlignment="1" applyProtection="1">
      <alignment horizontal="center"/>
    </xf>
    <xf numFmtId="4" fontId="2" fillId="2" borderId="1" xfId="0" applyNumberFormat="1" applyFont="1" applyFill="1" applyBorder="1" applyAlignment="1" applyProtection="1">
      <alignment horizontal="center"/>
    </xf>
    <xf numFmtId="4" fontId="3" fillId="0" borderId="0" xfId="0" applyNumberFormat="1" applyFont="1" applyFill="1" applyBorder="1" applyAlignment="1" applyProtection="1">
      <alignment horizontal="center" wrapText="1"/>
    </xf>
    <xf numFmtId="4" fontId="2" fillId="0" borderId="1" xfId="0" applyNumberFormat="1" applyFont="1" applyFill="1" applyBorder="1" applyAlignment="1" applyProtection="1">
      <alignment horizontal="center"/>
    </xf>
    <xf numFmtId="0" fontId="2" fillId="0" borderId="11" xfId="0" applyFont="1" applyBorder="1" applyAlignment="1" applyProtection="1">
      <alignment horizontal="left" vertical="center" wrapText="1"/>
      <protection locked="0"/>
    </xf>
    <xf numFmtId="0" fontId="3" fillId="0" borderId="9" xfId="0" quotePrefix="1" applyFont="1" applyFill="1" applyBorder="1" applyAlignment="1" applyProtection="1">
      <alignment horizontal="left" wrapText="1"/>
    </xf>
    <xf numFmtId="0" fontId="3" fillId="0" borderId="12" xfId="0" quotePrefix="1" applyFont="1" applyFill="1" applyBorder="1" applyAlignment="1" applyProtection="1">
      <alignment horizontal="left" wrapText="1"/>
    </xf>
    <xf numFmtId="0" fontId="2" fillId="0" borderId="0" xfId="0" quotePrefix="1" applyFont="1" applyFill="1" applyBorder="1" applyAlignment="1">
      <alignment horizontal="right" vertical="center" wrapText="1"/>
    </xf>
    <xf numFmtId="1" fontId="3" fillId="0" borderId="0" xfId="0" applyNumberFormat="1" applyFont="1" applyFill="1" applyAlignment="1" applyProtection="1">
      <alignment vertical="center" textRotation="90"/>
    </xf>
    <xf numFmtId="4" fontId="2" fillId="4" borderId="0" xfId="0" applyNumberFormat="1" applyFont="1" applyFill="1" applyAlignment="1" applyProtection="1">
      <alignment horizontal="center"/>
    </xf>
    <xf numFmtId="1" fontId="3" fillId="0" borderId="0" xfId="0" applyNumberFormat="1" applyFont="1" applyFill="1" applyBorder="1" applyAlignment="1">
      <alignment horizontal="right" vertical="top" wrapText="1"/>
    </xf>
    <xf numFmtId="0" fontId="3" fillId="0" borderId="1" xfId="0" applyNumberFormat="1" applyFont="1" applyFill="1" applyBorder="1" applyAlignment="1" applyProtection="1">
      <alignment horizontal="left" vertical="top"/>
      <protection locked="0"/>
    </xf>
    <xf numFmtId="4" fontId="2" fillId="3" borderId="0" xfId="0" applyNumberFormat="1" applyFont="1" applyFill="1" applyBorder="1" applyAlignment="1" applyProtection="1">
      <alignment horizontal="center"/>
    </xf>
    <xf numFmtId="4" fontId="2" fillId="0" borderId="0" xfId="0" applyNumberFormat="1" applyFont="1" applyBorder="1" applyAlignment="1">
      <alignment horizontal="center" wrapText="1"/>
    </xf>
    <xf numFmtId="0" fontId="2" fillId="0" borderId="0" xfId="0" applyNumberFormat="1" applyFont="1" applyFill="1" applyBorder="1" applyAlignment="1" applyProtection="1">
      <alignment horizontal="left" vertical="top" wrapText="1"/>
      <protection locked="0"/>
    </xf>
    <xf numFmtId="0" fontId="2" fillId="0" borderId="0" xfId="0" applyNumberFormat="1" applyFont="1" applyFill="1" applyAlignment="1" applyProtection="1">
      <alignment horizontal="justify" vertical="top" wrapText="1"/>
      <protection locked="0"/>
    </xf>
    <xf numFmtId="0" fontId="2" fillId="0" borderId="0" xfId="0" applyNumberFormat="1" applyFont="1" applyBorder="1" applyAlignment="1">
      <alignment horizontal="left" vertical="top" wrapText="1"/>
    </xf>
    <xf numFmtId="0" fontId="2" fillId="0" borderId="0" xfId="0" applyNumberFormat="1" applyFont="1" applyFill="1" applyAlignment="1" applyProtection="1">
      <alignment horizontal="right" wrapText="1"/>
      <protection locked="0"/>
    </xf>
    <xf numFmtId="0" fontId="2" fillId="0" borderId="0" xfId="0" applyNumberFormat="1" applyFont="1" applyAlignment="1" applyProtection="1">
      <alignment horizontal="right" vertical="top" wrapText="1"/>
      <protection locked="0"/>
    </xf>
    <xf numFmtId="0" fontId="5" fillId="0" borderId="0" xfId="0" applyNumberFormat="1" applyFont="1" applyBorder="1" applyAlignment="1">
      <alignment horizontal="justify" vertical="top" wrapText="1"/>
    </xf>
    <xf numFmtId="0" fontId="2" fillId="0" borderId="0" xfId="0" applyNumberFormat="1" applyFont="1" applyBorder="1" applyAlignment="1">
      <alignment horizontal="justify" vertical="top" wrapText="1"/>
    </xf>
    <xf numFmtId="0" fontId="2" fillId="0" borderId="0" xfId="0" applyNumberFormat="1" applyFont="1" applyFill="1" applyBorder="1" applyAlignment="1">
      <alignment horizontal="justify" vertical="top" wrapText="1"/>
    </xf>
    <xf numFmtId="0" fontId="2" fillId="0" borderId="0" xfId="0" applyFont="1" applyFill="1" applyBorder="1" applyAlignment="1">
      <alignment horizontal="right" vertical="center" wrapText="1"/>
    </xf>
    <xf numFmtId="0" fontId="5" fillId="0" borderId="0" xfId="0" applyNumberFormat="1" applyFont="1" applyFill="1" applyAlignment="1" applyProtection="1">
      <alignment horizontal="center"/>
    </xf>
    <xf numFmtId="0" fontId="5" fillId="0" borderId="0" xfId="0" applyFont="1" applyFill="1" applyBorder="1" applyAlignment="1">
      <alignment horizontal="right" vertical="center" wrapText="1"/>
    </xf>
    <xf numFmtId="0" fontId="3" fillId="0" borderId="0" xfId="0" applyNumberFormat="1" applyFont="1" applyFill="1" applyBorder="1" applyAlignment="1">
      <alignment horizontal="justify" vertical="top" wrapText="1"/>
    </xf>
    <xf numFmtId="0" fontId="5" fillId="0" borderId="0" xfId="0" applyNumberFormat="1" applyFont="1" applyFill="1" applyBorder="1" applyAlignment="1">
      <alignment horizontal="justify" vertical="top" wrapText="1"/>
    </xf>
    <xf numFmtId="0" fontId="2" fillId="0" borderId="0" xfId="3" applyFont="1" applyFill="1" applyBorder="1" applyAlignment="1">
      <alignment horizontal="justify" vertical="top" wrapText="1"/>
    </xf>
    <xf numFmtId="4" fontId="2" fillId="0" borderId="0" xfId="4" applyFont="1" applyFill="1" applyBorder="1" applyAlignment="1">
      <alignment vertical="center" wrapText="1"/>
    </xf>
    <xf numFmtId="0" fontId="2" fillId="0" borderId="0" xfId="4" applyNumberFormat="1" applyFont="1" applyFill="1" applyAlignment="1">
      <alignment vertical="top" wrapText="1"/>
    </xf>
    <xf numFmtId="4" fontId="2" fillId="0" borderId="0" xfId="4" applyFont="1" applyAlignment="1">
      <alignment vertical="top" wrapText="1"/>
    </xf>
    <xf numFmtId="0" fontId="3" fillId="0" borderId="0" xfId="0" applyNumberFormat="1" applyFont="1" applyFill="1" applyBorder="1" applyAlignment="1" applyProtection="1">
      <alignment horizontal="right" vertical="top"/>
    </xf>
    <xf numFmtId="0" fontId="3" fillId="0" borderId="0" xfId="0" applyNumberFormat="1" applyFont="1" applyFill="1" applyBorder="1" applyAlignment="1" applyProtection="1">
      <alignment horizontal="left" vertical="top"/>
      <protection locked="0"/>
    </xf>
    <xf numFmtId="0" fontId="3" fillId="0" borderId="0" xfId="0" applyNumberFormat="1" applyFont="1" applyFill="1" applyBorder="1" applyAlignment="1" applyProtection="1">
      <alignment horizontal="left"/>
    </xf>
    <xf numFmtId="0" fontId="11" fillId="0" borderId="2" xfId="0" applyFont="1" applyBorder="1" applyAlignment="1">
      <alignment horizontal="left" vertical="top" wrapText="1"/>
    </xf>
    <xf numFmtId="0" fontId="11" fillId="0" borderId="1" xfId="0" applyFont="1" applyBorder="1" applyAlignment="1">
      <alignment horizontal="left" vertical="top" wrapText="1"/>
    </xf>
    <xf numFmtId="0" fontId="11" fillId="0" borderId="6" xfId="0" applyFont="1" applyBorder="1" applyAlignment="1">
      <alignment horizontal="left" vertical="top" wrapText="1"/>
    </xf>
    <xf numFmtId="16" fontId="11" fillId="0" borderId="2" xfId="0" applyNumberFormat="1" applyFont="1" applyBorder="1" applyAlignment="1">
      <alignment horizontal="left" vertical="top" wrapText="1"/>
    </xf>
    <xf numFmtId="16" fontId="11" fillId="0" borderId="1" xfId="0" quotePrefix="1" applyNumberFormat="1" applyFont="1" applyBorder="1" applyAlignment="1">
      <alignment horizontal="left" vertical="top" wrapText="1"/>
    </xf>
    <xf numFmtId="16" fontId="11" fillId="0" borderId="6" xfId="0" quotePrefix="1" applyNumberFormat="1" applyFont="1" applyBorder="1" applyAlignment="1">
      <alignment horizontal="left" vertical="top" wrapText="1"/>
    </xf>
    <xf numFmtId="0" fontId="15" fillId="0" borderId="0" xfId="0" applyFont="1" applyAlignment="1">
      <alignment horizontal="center" wrapText="1"/>
    </xf>
    <xf numFmtId="0" fontId="8" fillId="0" borderId="0" xfId="0" applyFont="1" applyBorder="1" applyAlignment="1">
      <alignment horizontal="right" wrapText="1"/>
    </xf>
    <xf numFmtId="0" fontId="10" fillId="0" borderId="9" xfId="1" applyFont="1" applyBorder="1" applyAlignment="1" applyProtection="1">
      <alignment horizontal="right" wrapText="1"/>
    </xf>
    <xf numFmtId="0" fontId="6" fillId="0" borderId="7" xfId="0" applyFont="1" applyBorder="1" applyAlignment="1">
      <alignment horizontal="center" vertical="top" wrapText="1"/>
    </xf>
    <xf numFmtId="0" fontId="14" fillId="0" borderId="7" xfId="0" applyFont="1" applyBorder="1" applyAlignment="1">
      <alignment horizontal="center"/>
    </xf>
    <xf numFmtId="0" fontId="6" fillId="0" borderId="7" xfId="0" applyFont="1" applyBorder="1" applyAlignment="1">
      <alignment vertical="top" wrapText="1"/>
    </xf>
    <xf numFmtId="0" fontId="3" fillId="0" borderId="1" xfId="0" applyNumberFormat="1" applyFont="1" applyFill="1" applyBorder="1" applyAlignment="1" applyProtection="1">
      <alignment horizontal="left"/>
    </xf>
    <xf numFmtId="0" fontId="3" fillId="0" borderId="1" xfId="0" applyNumberFormat="1" applyFont="1" applyFill="1" applyBorder="1" applyAlignment="1" applyProtection="1">
      <alignment horizontal="left" vertical="top"/>
      <protection locked="0"/>
    </xf>
    <xf numFmtId="49" fontId="13" fillId="0" borderId="0" xfId="0" applyNumberFormat="1" applyFont="1" applyFill="1" applyBorder="1" applyAlignment="1" applyProtection="1">
      <alignment horizontal="center" vertical="center" textRotation="90" wrapText="1"/>
    </xf>
    <xf numFmtId="49" fontId="13" fillId="0" borderId="10" xfId="0" applyNumberFormat="1" applyFont="1" applyFill="1" applyBorder="1" applyAlignment="1" applyProtection="1">
      <alignment horizontal="center" vertical="center" textRotation="90" wrapText="1"/>
    </xf>
  </cellXfs>
  <cellStyles count="5">
    <cellStyle name="Hiperveza" xfId="1" builtinId="8"/>
    <cellStyle name="Normal 10" xfId="3"/>
    <cellStyle name="Normal 2" xfId="2"/>
    <cellStyle name="Normal 4" xfId="4"/>
    <cellStyle name="Normal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66675</xdr:rowOff>
    </xdr:from>
    <xdr:to>
      <xdr:col>3</xdr:col>
      <xdr:colOff>238125</xdr:colOff>
      <xdr:row>4</xdr:row>
      <xdr:rowOff>95250</xdr:rowOff>
    </xdr:to>
    <xdr:pic>
      <xdr:nvPicPr>
        <xdr:cNvPr id="24089" name="Picture 1" descr="StudioInfrasLogo">
          <a:extLst>
            <a:ext uri="{FF2B5EF4-FFF2-40B4-BE49-F238E27FC236}">
              <a16:creationId xmlns:a16="http://schemas.microsoft.com/office/drawing/2014/main" xmlns="" id="{00000000-0008-0000-0000-0000195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7150" y="66675"/>
          <a:ext cx="2228850" cy="600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udio-infras@studio-infras.h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view="pageBreakPreview" zoomScaleSheetLayoutView="100" zoomScalePageLayoutView="85" workbookViewId="0">
      <selection activeCell="A25" sqref="A25"/>
    </sheetView>
  </sheetViews>
  <sheetFormatPr defaultColWidth="9.140625" defaultRowHeight="12.75"/>
  <cols>
    <col min="1" max="1" width="14.42578125" style="51" customWidth="1"/>
    <col min="2" max="16384" width="9.140625" style="51"/>
  </cols>
  <sheetData>
    <row r="1" spans="1:9" ht="11.25" customHeight="1">
      <c r="A1" s="53"/>
      <c r="B1" s="53"/>
      <c r="C1" s="53"/>
      <c r="D1" s="53"/>
      <c r="E1" s="53"/>
      <c r="F1" s="52"/>
      <c r="G1" s="52"/>
      <c r="H1" s="162" t="s">
        <v>14</v>
      </c>
      <c r="I1" s="162"/>
    </row>
    <row r="2" spans="1:9" ht="11.25" customHeight="1">
      <c r="A2" s="54"/>
      <c r="B2" s="54"/>
      <c r="C2" s="54"/>
      <c r="D2" s="54"/>
      <c r="E2" s="54"/>
      <c r="F2" s="162" t="s">
        <v>15</v>
      </c>
      <c r="G2" s="162"/>
      <c r="H2" s="162"/>
      <c r="I2" s="162"/>
    </row>
    <row r="3" spans="1:9" ht="11.25" customHeight="1">
      <c r="A3" s="54"/>
      <c r="B3" s="54"/>
      <c r="C3" s="52"/>
      <c r="D3" s="52"/>
      <c r="E3" s="52"/>
      <c r="F3" s="52"/>
      <c r="G3" s="52"/>
      <c r="H3" s="162" t="s">
        <v>16</v>
      </c>
      <c r="I3" s="162"/>
    </row>
    <row r="4" spans="1:9" ht="11.25" customHeight="1">
      <c r="A4" s="54"/>
      <c r="B4" s="54"/>
      <c r="C4" s="52"/>
      <c r="D4" s="52"/>
      <c r="E4" s="52"/>
      <c r="F4" s="52"/>
      <c r="G4" s="52"/>
      <c r="H4" s="162" t="s">
        <v>17</v>
      </c>
      <c r="I4" s="162"/>
    </row>
    <row r="5" spans="1:9" ht="11.25" customHeight="1">
      <c r="A5" s="54"/>
      <c r="B5" s="54"/>
      <c r="C5" s="52"/>
      <c r="D5" s="52"/>
      <c r="E5" s="52"/>
      <c r="F5" s="52"/>
      <c r="G5" s="52"/>
      <c r="H5" s="162" t="s">
        <v>18</v>
      </c>
      <c r="I5" s="162"/>
    </row>
    <row r="6" spans="1:9" ht="11.25" customHeight="1">
      <c r="A6" s="84"/>
      <c r="B6" s="84"/>
      <c r="C6" s="85"/>
      <c r="D6" s="85"/>
      <c r="E6" s="85"/>
      <c r="F6" s="163" t="s">
        <v>19</v>
      </c>
      <c r="G6" s="163"/>
      <c r="H6" s="163"/>
      <c r="I6" s="163"/>
    </row>
    <row r="13" spans="1:9" ht="39.950000000000003" customHeight="1">
      <c r="A13" s="161" t="s">
        <v>77</v>
      </c>
      <c r="B13" s="161"/>
      <c r="C13" s="161"/>
      <c r="D13" s="161"/>
      <c r="E13" s="161"/>
      <c r="F13" s="161"/>
      <c r="G13" s="161"/>
      <c r="H13" s="161"/>
      <c r="I13" s="161"/>
    </row>
    <row r="16" spans="1:9" ht="20.100000000000001" customHeight="1">
      <c r="A16" s="55" t="s">
        <v>20</v>
      </c>
      <c r="B16" s="155" t="s">
        <v>76</v>
      </c>
      <c r="C16" s="156"/>
      <c r="D16" s="156"/>
      <c r="E16" s="156"/>
      <c r="F16" s="156"/>
      <c r="G16" s="156"/>
      <c r="H16" s="156"/>
      <c r="I16" s="157"/>
    </row>
    <row r="17" spans="1:9" ht="34.5" customHeight="1">
      <c r="A17" s="55" t="s">
        <v>21</v>
      </c>
      <c r="B17" s="155" t="s">
        <v>175</v>
      </c>
      <c r="C17" s="156"/>
      <c r="D17" s="156"/>
      <c r="E17" s="156"/>
      <c r="F17" s="156"/>
      <c r="G17" s="156"/>
      <c r="H17" s="156"/>
      <c r="I17" s="157"/>
    </row>
    <row r="18" spans="1:9" ht="42.75" customHeight="1">
      <c r="A18" s="55" t="s">
        <v>22</v>
      </c>
      <c r="B18" s="155" t="s">
        <v>176</v>
      </c>
      <c r="C18" s="156"/>
      <c r="D18" s="156"/>
      <c r="E18" s="156"/>
      <c r="F18" s="156"/>
      <c r="G18" s="156"/>
      <c r="H18" s="156"/>
      <c r="I18" s="157"/>
    </row>
    <row r="19" spans="1:9" ht="20.100000000000001" customHeight="1">
      <c r="A19" s="55" t="s">
        <v>23</v>
      </c>
      <c r="B19" s="155" t="s">
        <v>177</v>
      </c>
      <c r="C19" s="156"/>
      <c r="D19" s="156"/>
      <c r="E19" s="156"/>
      <c r="F19" s="156"/>
      <c r="G19" s="156"/>
      <c r="H19" s="156"/>
      <c r="I19" s="157"/>
    </row>
    <row r="20" spans="1:9" ht="20.100000000000001" customHeight="1">
      <c r="A20" s="55" t="s">
        <v>24</v>
      </c>
      <c r="B20" s="158" t="s">
        <v>178</v>
      </c>
      <c r="C20" s="159"/>
      <c r="D20" s="159"/>
      <c r="E20" s="159"/>
      <c r="F20" s="159"/>
      <c r="G20" s="159"/>
      <c r="H20" s="159"/>
      <c r="I20" s="160"/>
    </row>
    <row r="21" spans="1:9" ht="20.100000000000001" customHeight="1">
      <c r="A21" s="55" t="s">
        <v>25</v>
      </c>
      <c r="B21" s="155" t="s">
        <v>179</v>
      </c>
      <c r="C21" s="156"/>
      <c r="D21" s="156"/>
      <c r="E21" s="156"/>
      <c r="F21" s="156"/>
      <c r="G21" s="156"/>
      <c r="H21" s="156"/>
      <c r="I21" s="157"/>
    </row>
    <row r="32" spans="1:9" ht="30" customHeight="1">
      <c r="A32" s="56" t="s">
        <v>26</v>
      </c>
      <c r="B32" s="164" t="s">
        <v>180</v>
      </c>
      <c r="C32" s="164"/>
      <c r="D32" s="164"/>
      <c r="E32" s="56" t="s">
        <v>27</v>
      </c>
      <c r="F32" s="164" t="s">
        <v>28</v>
      </c>
      <c r="G32" s="164"/>
      <c r="H32" s="164"/>
      <c r="I32" s="164"/>
    </row>
    <row r="33" spans="1:9" ht="12.75" customHeight="1">
      <c r="A33" s="166"/>
      <c r="B33" s="164"/>
      <c r="C33" s="164"/>
      <c r="D33" s="164"/>
      <c r="E33" s="166"/>
      <c r="F33" s="165"/>
      <c r="G33" s="165"/>
      <c r="H33" s="165"/>
      <c r="I33" s="165"/>
    </row>
    <row r="34" spans="1:9" ht="12.75" customHeight="1">
      <c r="A34" s="166"/>
      <c r="B34" s="164"/>
      <c r="C34" s="164"/>
      <c r="D34" s="164"/>
      <c r="E34" s="166"/>
      <c r="F34" s="165"/>
      <c r="G34" s="165"/>
      <c r="H34" s="165"/>
      <c r="I34" s="165"/>
    </row>
    <row r="35" spans="1:9" ht="12.75" customHeight="1">
      <c r="A35" s="166"/>
      <c r="B35" s="164"/>
      <c r="C35" s="164"/>
      <c r="D35" s="164"/>
      <c r="E35" s="166"/>
      <c r="F35" s="165"/>
      <c r="G35" s="165"/>
      <c r="H35" s="165"/>
      <c r="I35" s="165"/>
    </row>
    <row r="36" spans="1:9" ht="12.75" customHeight="1">
      <c r="A36" s="166"/>
      <c r="B36" s="164"/>
      <c r="C36" s="164"/>
      <c r="D36" s="164"/>
      <c r="E36" s="166"/>
      <c r="F36" s="165"/>
      <c r="G36" s="165"/>
      <c r="H36" s="165"/>
      <c r="I36" s="165"/>
    </row>
    <row r="37" spans="1:9" ht="12.75" customHeight="1">
      <c r="A37" s="166"/>
      <c r="B37" s="164"/>
      <c r="C37" s="164"/>
      <c r="D37" s="164"/>
      <c r="E37" s="166"/>
      <c r="F37" s="165"/>
      <c r="G37" s="165"/>
      <c r="H37" s="165"/>
      <c r="I37" s="165"/>
    </row>
    <row r="38" spans="1:9" ht="12.75" customHeight="1">
      <c r="A38" s="166"/>
      <c r="B38" s="164"/>
      <c r="C38" s="164"/>
      <c r="D38" s="164"/>
      <c r="E38" s="166"/>
      <c r="F38" s="165"/>
      <c r="G38" s="165"/>
      <c r="H38" s="165"/>
      <c r="I38" s="165"/>
    </row>
    <row r="39" spans="1:9" ht="15" customHeight="1">
      <c r="A39" s="56"/>
      <c r="B39" s="164"/>
      <c r="C39" s="164"/>
      <c r="D39" s="164"/>
      <c r="E39" s="56" t="s">
        <v>29</v>
      </c>
      <c r="F39" s="164" t="s">
        <v>28</v>
      </c>
      <c r="G39" s="164"/>
      <c r="H39" s="164"/>
      <c r="I39" s="164"/>
    </row>
    <row r="40" spans="1:9" ht="12.75" customHeight="1">
      <c r="A40" s="166"/>
      <c r="B40" s="164"/>
      <c r="C40" s="164"/>
      <c r="D40" s="164"/>
      <c r="E40" s="166"/>
      <c r="F40" s="165"/>
      <c r="G40" s="165"/>
      <c r="H40" s="165"/>
      <c r="I40" s="165"/>
    </row>
    <row r="41" spans="1:9" ht="12.75" customHeight="1">
      <c r="A41" s="166"/>
      <c r="B41" s="164"/>
      <c r="C41" s="164"/>
      <c r="D41" s="164"/>
      <c r="E41" s="166"/>
      <c r="F41" s="165"/>
      <c r="G41" s="165"/>
      <c r="H41" s="165"/>
      <c r="I41" s="165"/>
    </row>
    <row r="42" spans="1:9" ht="12.75" customHeight="1">
      <c r="A42" s="166"/>
      <c r="B42" s="164"/>
      <c r="C42" s="164"/>
      <c r="D42" s="164"/>
      <c r="E42" s="166"/>
      <c r="F42" s="165"/>
      <c r="G42" s="165"/>
      <c r="H42" s="165"/>
      <c r="I42" s="165"/>
    </row>
    <row r="43" spans="1:9" ht="12.75" customHeight="1">
      <c r="A43" s="166"/>
      <c r="B43" s="164"/>
      <c r="C43" s="164"/>
      <c r="D43" s="164"/>
      <c r="E43" s="166"/>
      <c r="F43" s="165"/>
      <c r="G43" s="165"/>
      <c r="H43" s="165"/>
      <c r="I43" s="165"/>
    </row>
    <row r="44" spans="1:9" ht="12.75" customHeight="1">
      <c r="A44" s="166"/>
      <c r="B44" s="164"/>
      <c r="C44" s="164"/>
      <c r="D44" s="164"/>
      <c r="E44" s="166"/>
      <c r="F44" s="165"/>
      <c r="G44" s="165"/>
      <c r="H44" s="165"/>
      <c r="I44" s="165"/>
    </row>
    <row r="45" spans="1:9" ht="12.75" customHeight="1">
      <c r="A45" s="166"/>
      <c r="B45" s="164"/>
      <c r="C45" s="164"/>
      <c r="D45" s="164"/>
      <c r="E45" s="166"/>
      <c r="F45" s="165"/>
      <c r="G45" s="165"/>
      <c r="H45" s="165"/>
      <c r="I45" s="165"/>
    </row>
  </sheetData>
  <mergeCells count="25">
    <mergeCell ref="A40:A45"/>
    <mergeCell ref="B40:D45"/>
    <mergeCell ref="E40:E45"/>
    <mergeCell ref="F40:I45"/>
    <mergeCell ref="A33:A38"/>
    <mergeCell ref="E33:E38"/>
    <mergeCell ref="B32:D32"/>
    <mergeCell ref="B39:D39"/>
    <mergeCell ref="B33:D38"/>
    <mergeCell ref="F32:I32"/>
    <mergeCell ref="F33:I38"/>
    <mergeCell ref="F39:I39"/>
    <mergeCell ref="A13:I13"/>
    <mergeCell ref="B16:I16"/>
    <mergeCell ref="H1:I1"/>
    <mergeCell ref="H3:I3"/>
    <mergeCell ref="H4:I4"/>
    <mergeCell ref="H5:I5"/>
    <mergeCell ref="F6:I6"/>
    <mergeCell ref="F2:I2"/>
    <mergeCell ref="B17:I17"/>
    <mergeCell ref="B18:I18"/>
    <mergeCell ref="B19:I19"/>
    <mergeCell ref="B20:I20"/>
    <mergeCell ref="B21:I21"/>
  </mergeCells>
  <hyperlinks>
    <hyperlink ref="F6" r:id="rId1" display="mailto:studio-infras@studio-infras.hr"/>
  </hyperlinks>
  <pageMargins left="0.70866141732283472" right="0.70866141732283472" top="0.19685039370078741" bottom="0.74803149606299213" header="0.31496062992125984" footer="0.31496062992125984"/>
  <pageSetup paperSize="9" fitToHeight="8"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90"/>
  <sheetViews>
    <sheetView tabSelected="1" view="pageBreakPreview" zoomScale="75" zoomScaleNormal="75" zoomScaleSheetLayoutView="75" workbookViewId="0">
      <selection activeCell="C280" sqref="C280"/>
    </sheetView>
  </sheetViews>
  <sheetFormatPr defaultColWidth="7" defaultRowHeight="12.75"/>
  <cols>
    <col min="1" max="1" width="2.7109375" style="12" customWidth="1"/>
    <col min="2" max="2" width="3.7109375" style="101" customWidth="1"/>
    <col min="3" max="3" width="60.7109375" style="12" customWidth="1"/>
    <col min="4" max="4" width="6.5703125" style="34" customWidth="1"/>
    <col min="5" max="5" width="11.42578125" style="120" customWidth="1"/>
    <col min="6" max="6" width="10.85546875" style="63" customWidth="1"/>
    <col min="7" max="7" width="12.5703125" style="75" customWidth="1"/>
    <col min="8" max="8" width="9.5703125" style="9" customWidth="1"/>
    <col min="9" max="9" width="7" style="9"/>
    <col min="10" max="10" width="8.140625" style="9" bestFit="1" customWidth="1"/>
    <col min="11" max="11" width="7" style="9"/>
    <col min="12" max="12" width="8.5703125" style="9" bestFit="1" customWidth="1"/>
    <col min="13" max="16384" width="7" style="9"/>
  </cols>
  <sheetData>
    <row r="1" spans="1:7">
      <c r="A1" s="169" t="s">
        <v>182</v>
      </c>
      <c r="B1" s="170"/>
      <c r="C1" s="13" t="s">
        <v>78</v>
      </c>
      <c r="D1" s="14"/>
      <c r="E1" s="114"/>
      <c r="F1" s="58"/>
      <c r="G1" s="69"/>
    </row>
    <row r="2" spans="1:7" ht="51">
      <c r="A2" s="169"/>
      <c r="B2" s="170"/>
      <c r="C2" s="125" t="s">
        <v>181</v>
      </c>
      <c r="D2" s="126"/>
      <c r="E2" s="126"/>
      <c r="F2" s="126"/>
      <c r="G2" s="127"/>
    </row>
    <row r="3" spans="1:7" s="18" customFormat="1" ht="25.5">
      <c r="A3" s="169"/>
      <c r="B3" s="170"/>
      <c r="C3" s="15" t="s">
        <v>5</v>
      </c>
      <c r="D3" s="16" t="s">
        <v>9</v>
      </c>
      <c r="E3" s="115" t="s">
        <v>1</v>
      </c>
      <c r="F3" s="57" t="s">
        <v>6</v>
      </c>
      <c r="G3" s="17" t="s">
        <v>7</v>
      </c>
    </row>
    <row r="4" spans="1:7">
      <c r="A4" s="7"/>
      <c r="B4" s="90"/>
      <c r="C4" s="19"/>
      <c r="D4" s="20"/>
      <c r="E4" s="116"/>
      <c r="F4" s="59"/>
      <c r="G4" s="70"/>
    </row>
    <row r="5" spans="1:7">
      <c r="A5" s="88"/>
      <c r="B5" s="95"/>
      <c r="C5" s="8" t="s">
        <v>31</v>
      </c>
      <c r="D5" s="5"/>
      <c r="E5" s="117"/>
      <c r="F5" s="60"/>
      <c r="G5" s="71"/>
    </row>
    <row r="6" spans="1:7">
      <c r="A6" s="7"/>
      <c r="B6" s="96"/>
      <c r="C6" s="19"/>
      <c r="D6" s="20"/>
      <c r="E6" s="116"/>
      <c r="F6" s="59"/>
      <c r="G6" s="70"/>
    </row>
    <row r="7" spans="1:7">
      <c r="A7" s="7"/>
      <c r="B7" s="90"/>
      <c r="C7" s="12" t="s">
        <v>2</v>
      </c>
      <c r="D7" s="21"/>
      <c r="E7" s="118"/>
      <c r="F7" s="59"/>
      <c r="G7" s="70"/>
    </row>
    <row r="8" spans="1:7" ht="102">
      <c r="A8" s="7"/>
      <c r="B8" s="97"/>
      <c r="C8" s="135" t="s">
        <v>183</v>
      </c>
      <c r="D8" s="23"/>
      <c r="E8" s="119"/>
      <c r="F8" s="61"/>
      <c r="G8" s="72"/>
    </row>
    <row r="9" spans="1:7" ht="51">
      <c r="A9" s="7"/>
      <c r="B9" s="90"/>
      <c r="C9" s="24" t="s">
        <v>3</v>
      </c>
      <c r="D9" s="21"/>
      <c r="E9" s="118"/>
      <c r="F9" s="59"/>
      <c r="G9" s="70"/>
    </row>
    <row r="10" spans="1:7">
      <c r="A10" s="7"/>
      <c r="B10" s="97"/>
      <c r="C10" s="22"/>
      <c r="D10" s="23"/>
      <c r="E10" s="119"/>
      <c r="F10" s="61"/>
      <c r="G10" s="72"/>
    </row>
    <row r="11" spans="1:7" ht="63.75">
      <c r="A11" s="7"/>
      <c r="B11" s="90"/>
      <c r="C11" s="24" t="s">
        <v>4</v>
      </c>
      <c r="D11" s="21"/>
      <c r="E11" s="118"/>
      <c r="F11" s="59"/>
      <c r="G11" s="70"/>
    </row>
    <row r="12" spans="1:7">
      <c r="A12" s="7"/>
      <c r="B12" s="97"/>
      <c r="C12" s="22"/>
      <c r="D12" s="23"/>
      <c r="E12" s="119"/>
      <c r="F12" s="61"/>
      <c r="G12" s="72"/>
    </row>
    <row r="13" spans="1:7" ht="63.75">
      <c r="A13" s="7"/>
      <c r="B13" s="97"/>
      <c r="C13" s="25" t="s">
        <v>30</v>
      </c>
      <c r="D13" s="23"/>
      <c r="E13" s="119"/>
      <c r="F13" s="61"/>
      <c r="G13" s="72"/>
    </row>
    <row r="14" spans="1:7">
      <c r="A14" s="7"/>
      <c r="B14" s="97"/>
      <c r="C14" s="22"/>
      <c r="D14" s="23"/>
      <c r="E14" s="119"/>
      <c r="F14" s="61"/>
      <c r="G14" s="72"/>
    </row>
    <row r="15" spans="1:7" ht="38.25">
      <c r="A15" s="7"/>
      <c r="B15" s="97"/>
      <c r="C15" s="25" t="s">
        <v>12</v>
      </c>
      <c r="D15" s="23"/>
      <c r="E15" s="119"/>
      <c r="F15" s="61"/>
      <c r="G15" s="72"/>
    </row>
    <row r="16" spans="1:7">
      <c r="A16" s="7"/>
      <c r="B16" s="90"/>
      <c r="C16" s="26"/>
      <c r="D16" s="21"/>
      <c r="E16" s="118"/>
      <c r="F16" s="59"/>
      <c r="G16" s="70"/>
    </row>
    <row r="17" spans="1:7">
      <c r="A17" s="86"/>
      <c r="B17" s="86" t="s">
        <v>32</v>
      </c>
      <c r="C17" s="107" t="s">
        <v>60</v>
      </c>
      <c r="D17" s="28"/>
      <c r="E17" s="133"/>
      <c r="F17" s="62"/>
      <c r="G17" s="73"/>
    </row>
    <row r="18" spans="1:7">
      <c r="A18" s="7"/>
      <c r="B18" s="97"/>
      <c r="C18" s="3"/>
      <c r="D18" s="29"/>
      <c r="E18" s="119"/>
      <c r="F18" s="61"/>
      <c r="G18" s="74"/>
    </row>
    <row r="19" spans="1:7">
      <c r="A19" s="7"/>
      <c r="B19" s="98"/>
      <c r="C19" s="26" t="s">
        <v>13</v>
      </c>
      <c r="D19" s="21"/>
      <c r="E19" s="118"/>
      <c r="F19" s="59"/>
      <c r="G19" s="70"/>
    </row>
    <row r="20" spans="1:7">
      <c r="A20" s="7"/>
      <c r="B20" s="98"/>
      <c r="C20" s="26"/>
      <c r="D20" s="21"/>
      <c r="E20" s="118"/>
      <c r="F20" s="59"/>
      <c r="G20" s="70"/>
    </row>
    <row r="21" spans="1:7" ht="25.5">
      <c r="A21" s="7"/>
      <c r="B21" s="98"/>
      <c r="C21" s="30" t="s">
        <v>10</v>
      </c>
      <c r="D21" s="21"/>
      <c r="E21" s="118"/>
      <c r="F21" s="59"/>
      <c r="G21" s="70"/>
    </row>
    <row r="22" spans="1:7">
      <c r="A22" s="7"/>
      <c r="B22" s="90"/>
      <c r="C22" s="7"/>
      <c r="D22" s="31"/>
    </row>
    <row r="23" spans="1:7">
      <c r="A23" s="87"/>
      <c r="B23" s="89">
        <f>IF(ISBLANK(C23), ˝ ˝, B18+1)</f>
        <v>1</v>
      </c>
      <c r="C23" s="32" t="s">
        <v>45</v>
      </c>
    </row>
    <row r="24" spans="1:7" ht="76.5">
      <c r="A24" s="7"/>
      <c r="B24" s="90"/>
      <c r="C24" s="26" t="s">
        <v>46</v>
      </c>
      <c r="D24" s="31"/>
    </row>
    <row r="25" spans="1:7">
      <c r="A25" s="7"/>
      <c r="B25" s="90"/>
      <c r="C25" s="26" t="s">
        <v>103</v>
      </c>
      <c r="D25" s="31" t="s">
        <v>82</v>
      </c>
      <c r="E25" s="120">
        <v>793</v>
      </c>
      <c r="G25" s="75">
        <f>ROUND(E25*F25, 2)</f>
        <v>0</v>
      </c>
    </row>
    <row r="26" spans="1:7">
      <c r="A26" s="7"/>
      <c r="B26" s="90"/>
      <c r="C26" s="7"/>
      <c r="D26" s="31"/>
    </row>
    <row r="27" spans="1:7">
      <c r="A27" s="87"/>
      <c r="B27" s="89">
        <f>IF(ISBLANK(C27), ˝ ˝, B23+1)</f>
        <v>2</v>
      </c>
      <c r="C27" s="32" t="s">
        <v>47</v>
      </c>
    </row>
    <row r="28" spans="1:7" ht="25.5">
      <c r="A28" s="7"/>
      <c r="B28" s="90"/>
      <c r="C28" s="26" t="s">
        <v>48</v>
      </c>
      <c r="D28" s="31"/>
    </row>
    <row r="29" spans="1:7">
      <c r="A29" s="7"/>
      <c r="B29" s="90"/>
      <c r="C29" s="26" t="s">
        <v>103</v>
      </c>
      <c r="D29" s="31" t="s">
        <v>82</v>
      </c>
      <c r="E29" s="120">
        <f>E25</f>
        <v>793</v>
      </c>
      <c r="G29" s="75">
        <f>ROUND(E29*F29, 2)</f>
        <v>0</v>
      </c>
    </row>
    <row r="30" spans="1:7">
      <c r="A30" s="7"/>
      <c r="B30" s="90"/>
      <c r="C30" s="7"/>
      <c r="D30" s="31"/>
    </row>
    <row r="31" spans="1:7">
      <c r="A31" s="87"/>
      <c r="B31" s="89">
        <f>IF(ISBLANK(C31), ˝ ˝, B27+1)</f>
        <v>3</v>
      </c>
      <c r="C31" s="32" t="s">
        <v>49</v>
      </c>
    </row>
    <row r="32" spans="1:7" ht="25.5">
      <c r="A32" s="7"/>
      <c r="B32" s="90"/>
      <c r="C32" s="26" t="s">
        <v>50</v>
      </c>
      <c r="D32" s="31"/>
    </row>
    <row r="33" spans="1:12">
      <c r="A33" s="7"/>
      <c r="B33" s="90"/>
      <c r="C33" s="26" t="s">
        <v>103</v>
      </c>
      <c r="D33" s="31" t="s">
        <v>82</v>
      </c>
      <c r="E33" s="120">
        <f>E29</f>
        <v>793</v>
      </c>
      <c r="G33" s="75">
        <f>ROUND(E33*F33, 2)</f>
        <v>0</v>
      </c>
    </row>
    <row r="34" spans="1:12">
      <c r="A34" s="7"/>
      <c r="B34" s="90"/>
      <c r="C34" s="7"/>
      <c r="D34" s="31"/>
    </row>
    <row r="35" spans="1:12">
      <c r="A35" s="7"/>
      <c r="B35" s="89">
        <f>IF(ISBLANK(C35), ˝ ˝, B31+1)</f>
        <v>4</v>
      </c>
      <c r="C35" s="32" t="s">
        <v>106</v>
      </c>
    </row>
    <row r="36" spans="1:12" ht="38.25">
      <c r="A36" s="7"/>
      <c r="B36" s="90"/>
      <c r="C36" s="26" t="s">
        <v>110</v>
      </c>
      <c r="D36" s="31"/>
    </row>
    <row r="37" spans="1:12">
      <c r="A37" s="7"/>
      <c r="B37" s="90"/>
      <c r="C37" s="26" t="s">
        <v>103</v>
      </c>
      <c r="D37" s="31" t="s">
        <v>82</v>
      </c>
      <c r="E37" s="120">
        <v>926</v>
      </c>
      <c r="G37" s="75">
        <f>ROUND(E37*F37, 2)</f>
        <v>0</v>
      </c>
    </row>
    <row r="38" spans="1:12">
      <c r="A38" s="7"/>
      <c r="B38" s="90"/>
      <c r="C38" s="7"/>
      <c r="D38" s="31"/>
    </row>
    <row r="39" spans="1:12">
      <c r="A39" s="7"/>
      <c r="B39" s="89">
        <f>IF(ISBLANK(C39), ˝ ˝, B35+1)</f>
        <v>5</v>
      </c>
      <c r="C39" s="32" t="s">
        <v>107</v>
      </c>
    </row>
    <row r="40" spans="1:12" ht="51">
      <c r="A40" s="7"/>
      <c r="B40" s="90"/>
      <c r="C40" s="26" t="s">
        <v>109</v>
      </c>
      <c r="D40" s="31"/>
      <c r="H40" s="120"/>
    </row>
    <row r="41" spans="1:12">
      <c r="A41" s="7"/>
      <c r="B41" s="90"/>
      <c r="C41" s="26" t="s">
        <v>108</v>
      </c>
      <c r="D41" s="31" t="s">
        <v>83</v>
      </c>
      <c r="E41" s="120">
        <v>751</v>
      </c>
      <c r="G41" s="75">
        <f>ROUND(E41*F41, 2)</f>
        <v>0</v>
      </c>
    </row>
    <row r="42" spans="1:12">
      <c r="A42" s="7"/>
      <c r="B42" s="90"/>
      <c r="C42" s="7"/>
      <c r="D42" s="31"/>
    </row>
    <row r="43" spans="1:12">
      <c r="A43" s="87"/>
      <c r="B43" s="89">
        <f>IF(ISBLANK(C43), ˝ ˝, B39+1)</f>
        <v>6</v>
      </c>
      <c r="C43" s="32" t="s">
        <v>51</v>
      </c>
    </row>
    <row r="44" spans="1:12" ht="38.25">
      <c r="A44" s="7"/>
      <c r="B44" s="90"/>
      <c r="C44" s="136" t="s">
        <v>167</v>
      </c>
      <c r="D44" s="31"/>
    </row>
    <row r="45" spans="1:12">
      <c r="A45" s="7"/>
      <c r="B45" s="90"/>
      <c r="C45" s="136" t="s">
        <v>104</v>
      </c>
      <c r="D45" s="31" t="s">
        <v>95</v>
      </c>
      <c r="E45" s="120">
        <v>632</v>
      </c>
      <c r="G45" s="75">
        <f>ROUND(E45*F45, 2)</f>
        <v>0</v>
      </c>
      <c r="J45" s="130"/>
    </row>
    <row r="46" spans="1:12">
      <c r="A46" s="7"/>
      <c r="B46" s="90"/>
      <c r="C46" s="7"/>
      <c r="D46" s="31"/>
    </row>
    <row r="47" spans="1:12">
      <c r="A47" s="87"/>
      <c r="B47" s="89">
        <f>IF(ISBLANK(C47), ˝ ˝, B43+1)</f>
        <v>7</v>
      </c>
      <c r="C47" s="32" t="s">
        <v>112</v>
      </c>
    </row>
    <row r="48" spans="1:12" ht="84.75" customHeight="1">
      <c r="A48" s="7"/>
      <c r="B48" s="90"/>
      <c r="C48" s="26" t="s">
        <v>114</v>
      </c>
      <c r="D48" s="31"/>
      <c r="L48" s="112"/>
    </row>
    <row r="49" spans="1:7">
      <c r="A49" s="7"/>
      <c r="B49" s="90"/>
      <c r="C49" s="26" t="s">
        <v>104</v>
      </c>
      <c r="D49" s="31" t="s">
        <v>95</v>
      </c>
      <c r="E49" s="120">
        <v>161</v>
      </c>
      <c r="G49" s="75">
        <f>ROUND(E49*F49, 2)</f>
        <v>0</v>
      </c>
    </row>
    <row r="50" spans="1:7">
      <c r="A50" s="7"/>
      <c r="B50" s="90"/>
      <c r="C50" s="7"/>
      <c r="D50" s="31"/>
    </row>
    <row r="51" spans="1:7">
      <c r="A51" s="87"/>
      <c r="B51" s="89">
        <f>IF(ISBLANK(C51), ˝ ˝, B47+1)</f>
        <v>8</v>
      </c>
      <c r="C51" s="32" t="s">
        <v>111</v>
      </c>
    </row>
    <row r="52" spans="1:7" ht="51">
      <c r="A52" s="7"/>
      <c r="B52" s="90"/>
      <c r="C52" s="26" t="s">
        <v>113</v>
      </c>
      <c r="D52" s="31"/>
    </row>
    <row r="53" spans="1:7">
      <c r="A53" s="7"/>
      <c r="B53" s="90"/>
      <c r="C53" s="26" t="s">
        <v>104</v>
      </c>
      <c r="D53" s="31" t="s">
        <v>95</v>
      </c>
      <c r="E53" s="120">
        <v>28</v>
      </c>
      <c r="G53" s="75">
        <f>ROUND(E53*F53, 2)</f>
        <v>0</v>
      </c>
    </row>
    <row r="54" spans="1:7">
      <c r="A54" s="7"/>
      <c r="B54" s="90"/>
      <c r="C54" s="7"/>
      <c r="D54" s="31"/>
    </row>
    <row r="55" spans="1:7">
      <c r="A55" s="87"/>
      <c r="B55" s="89">
        <f>IF(ISBLANK(C55), ˝ ˝, B51+1)</f>
        <v>9</v>
      </c>
      <c r="C55" s="32" t="s">
        <v>117</v>
      </c>
    </row>
    <row r="56" spans="1:7" ht="89.25">
      <c r="A56" s="7"/>
      <c r="B56" s="90"/>
      <c r="C56" s="26" t="s">
        <v>166</v>
      </c>
      <c r="D56" s="31"/>
    </row>
    <row r="57" spans="1:7">
      <c r="A57" s="7"/>
      <c r="B57" s="90"/>
      <c r="C57" s="26" t="s">
        <v>164</v>
      </c>
      <c r="D57" s="31" t="s">
        <v>82</v>
      </c>
      <c r="E57" s="120">
        <v>160</v>
      </c>
      <c r="G57" s="75">
        <f>ROUND(E57*F57, 2)</f>
        <v>0</v>
      </c>
    </row>
    <row r="58" spans="1:7">
      <c r="A58" s="7"/>
      <c r="B58" s="90"/>
      <c r="C58" s="26" t="s">
        <v>165</v>
      </c>
      <c r="D58" s="31" t="s">
        <v>95</v>
      </c>
      <c r="E58" s="120">
        <f>1.5*5</f>
        <v>7.5</v>
      </c>
      <c r="G58" s="75">
        <f>ROUND(E58*F58, 2)</f>
        <v>0</v>
      </c>
    </row>
    <row r="59" spans="1:7">
      <c r="A59" s="7"/>
      <c r="B59" s="90"/>
      <c r="C59" s="7"/>
      <c r="D59" s="31"/>
    </row>
    <row r="60" spans="1:7">
      <c r="A60" s="87"/>
      <c r="B60" s="89">
        <f>IF(ISBLANK(C60), ˝ ˝, B55+1)</f>
        <v>10</v>
      </c>
      <c r="C60" s="32" t="s">
        <v>115</v>
      </c>
      <c r="D60" s="31"/>
    </row>
    <row r="61" spans="1:7" ht="63.75">
      <c r="A61" s="7"/>
      <c r="B61" s="90"/>
      <c r="C61" s="26" t="s">
        <v>116</v>
      </c>
      <c r="D61" s="31"/>
    </row>
    <row r="62" spans="1:7">
      <c r="A62" s="7"/>
      <c r="B62" s="90"/>
      <c r="C62" s="26" t="s">
        <v>104</v>
      </c>
      <c r="D62" s="31" t="s">
        <v>95</v>
      </c>
      <c r="E62" s="120">
        <v>385</v>
      </c>
      <c r="G62" s="75">
        <f>ROUND(E62*F62, 2)</f>
        <v>0</v>
      </c>
    </row>
    <row r="63" spans="1:7">
      <c r="A63" s="7"/>
      <c r="B63" s="90"/>
      <c r="C63" s="7"/>
      <c r="D63" s="31"/>
    </row>
    <row r="64" spans="1:7">
      <c r="A64" s="87"/>
      <c r="B64" s="89">
        <f>IF(ISBLANK(C64), ˝ ˝, B60+1)</f>
        <v>11</v>
      </c>
      <c r="C64" s="32" t="s">
        <v>56</v>
      </c>
    </row>
    <row r="65" spans="1:7" ht="126.75" customHeight="1">
      <c r="A65" s="7"/>
      <c r="B65" s="90"/>
      <c r="C65" s="26" t="s">
        <v>198</v>
      </c>
      <c r="D65" s="31"/>
    </row>
    <row r="66" spans="1:7">
      <c r="A66" s="7"/>
      <c r="B66" s="90"/>
      <c r="C66" s="26" t="s">
        <v>104</v>
      </c>
      <c r="D66" s="31" t="s">
        <v>95</v>
      </c>
      <c r="E66" s="120">
        <v>3701.4</v>
      </c>
      <c r="G66" s="75">
        <f>ROUND(E66*F66, 2)</f>
        <v>0</v>
      </c>
    </row>
    <row r="67" spans="1:7">
      <c r="A67" s="7"/>
      <c r="B67" s="90"/>
      <c r="C67" s="7"/>
      <c r="D67" s="31"/>
    </row>
    <row r="68" spans="1:7">
      <c r="A68" s="87"/>
      <c r="B68" s="89">
        <f>IF(ISBLANK(C68), ˝ ˝, B64+1)</f>
        <v>12</v>
      </c>
      <c r="C68" s="32" t="s">
        <v>54</v>
      </c>
    </row>
    <row r="69" spans="1:7" ht="89.25">
      <c r="A69" s="7"/>
      <c r="B69" s="90"/>
      <c r="C69" s="26" t="s">
        <v>199</v>
      </c>
      <c r="D69" s="31"/>
    </row>
    <row r="70" spans="1:7">
      <c r="A70" s="7"/>
      <c r="B70" s="90"/>
      <c r="C70" s="26" t="s">
        <v>104</v>
      </c>
      <c r="D70" s="31" t="s">
        <v>95</v>
      </c>
      <c r="E70" s="120">
        <v>288</v>
      </c>
      <c r="G70" s="75">
        <f>ROUND(E70*F70, 2)</f>
        <v>0</v>
      </c>
    </row>
    <row r="71" spans="1:7">
      <c r="A71" s="7"/>
      <c r="B71" s="90"/>
      <c r="C71" s="7"/>
      <c r="D71" s="31"/>
    </row>
    <row r="72" spans="1:7">
      <c r="A72" s="7"/>
      <c r="B72" s="89">
        <f>IF(ISBLANK(C72), ˝ ˝, B68+1)</f>
        <v>13</v>
      </c>
      <c r="C72" s="32" t="s">
        <v>152</v>
      </c>
    </row>
    <row r="73" spans="1:7" ht="38.25">
      <c r="A73" s="7"/>
      <c r="B73" s="90"/>
      <c r="C73" s="26" t="s">
        <v>200</v>
      </c>
      <c r="D73" s="31"/>
    </row>
    <row r="74" spans="1:7">
      <c r="A74" s="7"/>
      <c r="B74" s="90"/>
      <c r="C74" s="26" t="s">
        <v>104</v>
      </c>
      <c r="D74" s="31" t="s">
        <v>95</v>
      </c>
      <c r="E74" s="120">
        <v>197.5</v>
      </c>
      <c r="G74" s="75">
        <f>ROUND(E74*F74, 2)</f>
        <v>0</v>
      </c>
    </row>
    <row r="75" spans="1:7">
      <c r="A75" s="7"/>
      <c r="B75" s="90"/>
      <c r="C75" s="7"/>
      <c r="D75" s="31"/>
    </row>
    <row r="76" spans="1:7">
      <c r="A76" s="87"/>
      <c r="B76" s="89">
        <f>IF(ISBLANK(C76), ˝ ˝, B72+1)</f>
        <v>14</v>
      </c>
      <c r="C76" s="33" t="s">
        <v>121</v>
      </c>
    </row>
    <row r="77" spans="1:7" ht="89.25">
      <c r="A77" s="7"/>
      <c r="B77" s="90"/>
      <c r="C77" s="136" t="s">
        <v>122</v>
      </c>
      <c r="D77" s="31"/>
    </row>
    <row r="78" spans="1:7">
      <c r="A78" s="7"/>
      <c r="B78" s="90"/>
      <c r="C78" s="136" t="s">
        <v>184</v>
      </c>
      <c r="D78" s="31" t="s">
        <v>95</v>
      </c>
      <c r="E78" s="120">
        <v>92.5</v>
      </c>
      <c r="G78" s="75">
        <f>ROUND(E78*F78, 2)</f>
        <v>0</v>
      </c>
    </row>
    <row r="79" spans="1:7">
      <c r="A79" s="7"/>
      <c r="B79" s="90"/>
      <c r="C79" s="7"/>
      <c r="D79" s="31"/>
    </row>
    <row r="80" spans="1:7" ht="25.5">
      <c r="A80" s="87"/>
      <c r="B80" s="89">
        <f>IF(ISBLANK(C80), ˝ ˝, B76+1)</f>
        <v>15</v>
      </c>
      <c r="C80" s="33" t="s">
        <v>118</v>
      </c>
    </row>
    <row r="81" spans="1:7" ht="38.25">
      <c r="A81" s="7"/>
      <c r="B81" s="90"/>
      <c r="C81" s="136" t="s">
        <v>135</v>
      </c>
      <c r="D81" s="31"/>
    </row>
    <row r="82" spans="1:7">
      <c r="A82" s="7"/>
      <c r="B82" s="90"/>
      <c r="C82" s="136" t="s">
        <v>53</v>
      </c>
      <c r="D82" s="31" t="s">
        <v>41</v>
      </c>
      <c r="E82" s="120">
        <v>1</v>
      </c>
      <c r="G82" s="75">
        <f>ROUND(E82*F82, 2)</f>
        <v>0</v>
      </c>
    </row>
    <row r="83" spans="1:7">
      <c r="A83" s="7"/>
      <c r="B83" s="90"/>
      <c r="C83" s="4"/>
      <c r="D83" s="31"/>
    </row>
    <row r="84" spans="1:7" ht="25.5">
      <c r="A84" s="7"/>
      <c r="B84" s="131">
        <f>IF(ISBLANK(C84), ˝ ˝, B80+1)</f>
        <v>16</v>
      </c>
      <c r="C84" s="33" t="s">
        <v>124</v>
      </c>
      <c r="D84" s="31"/>
    </row>
    <row r="85" spans="1:7" ht="38.25">
      <c r="A85" s="7"/>
      <c r="B85" s="90"/>
      <c r="C85" s="7" t="s">
        <v>120</v>
      </c>
      <c r="D85" s="31"/>
    </row>
    <row r="86" spans="1:7">
      <c r="A86" s="7"/>
      <c r="B86" s="90"/>
      <c r="C86" s="7" t="s">
        <v>119</v>
      </c>
      <c r="D86" s="31" t="s">
        <v>82</v>
      </c>
      <c r="E86" s="120">
        <v>12</v>
      </c>
      <c r="G86" s="75">
        <f>ROUND(E86*F86, 2)</f>
        <v>0</v>
      </c>
    </row>
    <row r="87" spans="1:7">
      <c r="A87" s="7"/>
      <c r="B87" s="90"/>
      <c r="C87" s="7"/>
      <c r="D87" s="31"/>
    </row>
    <row r="88" spans="1:7">
      <c r="A88" s="7"/>
      <c r="B88" s="89">
        <f>IF(ISBLANK(C88), ˝ ˝, B84+1)</f>
        <v>17</v>
      </c>
      <c r="C88" s="33" t="s">
        <v>123</v>
      </c>
    </row>
    <row r="89" spans="1:7" ht="51">
      <c r="A89" s="7"/>
      <c r="B89" s="90"/>
      <c r="C89" s="136" t="s">
        <v>134</v>
      </c>
      <c r="D89" s="31"/>
    </row>
    <row r="90" spans="1:7">
      <c r="A90" s="7"/>
      <c r="B90" s="90"/>
      <c r="C90" s="136" t="s">
        <v>53</v>
      </c>
      <c r="D90" s="31" t="s">
        <v>41</v>
      </c>
      <c r="E90" s="120">
        <v>1</v>
      </c>
      <c r="G90" s="75">
        <f>ROUND(E90*F90, 2)</f>
        <v>0</v>
      </c>
    </row>
    <row r="91" spans="1:7">
      <c r="A91" s="7"/>
      <c r="B91" s="90"/>
      <c r="C91" s="4"/>
      <c r="D91" s="31"/>
    </row>
    <row r="92" spans="1:7">
      <c r="A92" s="7"/>
      <c r="B92" s="131">
        <f>IF(ISBLANK(C92), ˝ ˝, B88+1)</f>
        <v>18</v>
      </c>
      <c r="C92" s="33" t="s">
        <v>125</v>
      </c>
      <c r="D92" s="31"/>
    </row>
    <row r="93" spans="1:7" ht="89.25">
      <c r="A93" s="7"/>
      <c r="B93" s="90"/>
      <c r="C93" s="7" t="s">
        <v>138</v>
      </c>
      <c r="D93" s="31"/>
    </row>
    <row r="94" spans="1:7">
      <c r="A94" s="7"/>
      <c r="B94" s="90"/>
      <c r="C94" s="7" t="s">
        <v>119</v>
      </c>
      <c r="D94" s="31" t="s">
        <v>82</v>
      </c>
      <c r="E94" s="120">
        <f>17+11+5+2+2+12</f>
        <v>49</v>
      </c>
      <c r="G94" s="75">
        <f>ROUND(E94*F94, 2)</f>
        <v>0</v>
      </c>
    </row>
    <row r="95" spans="1:7">
      <c r="A95" s="7"/>
      <c r="B95" s="90"/>
      <c r="C95" s="7"/>
      <c r="D95" s="31"/>
    </row>
    <row r="96" spans="1:7">
      <c r="A96" s="7"/>
      <c r="B96" s="89">
        <f>IF(ISBLANK(C96), ˝ ˝, B92+1)</f>
        <v>19</v>
      </c>
      <c r="C96" s="33" t="s">
        <v>126</v>
      </c>
    </row>
    <row r="97" spans="1:7" ht="51">
      <c r="A97" s="7"/>
      <c r="B97" s="90"/>
      <c r="C97" s="136" t="s">
        <v>136</v>
      </c>
      <c r="D97" s="31"/>
    </row>
    <row r="98" spans="1:7">
      <c r="A98" s="7"/>
      <c r="B98" s="90"/>
      <c r="C98" s="136" t="s">
        <v>53</v>
      </c>
      <c r="D98" s="31" t="s">
        <v>41</v>
      </c>
      <c r="E98" s="120">
        <v>1</v>
      </c>
      <c r="G98" s="75">
        <f>ROUND(E98*F98, 2)</f>
        <v>0</v>
      </c>
    </row>
    <row r="99" spans="1:7">
      <c r="A99" s="7"/>
      <c r="B99" s="90"/>
      <c r="C99" s="4"/>
      <c r="D99" s="31"/>
    </row>
    <row r="100" spans="1:7">
      <c r="A100" s="7"/>
      <c r="B100" s="131">
        <f>IF(ISBLANK(C100), ˝ ˝, B96+1)</f>
        <v>20</v>
      </c>
      <c r="C100" s="33" t="s">
        <v>127</v>
      </c>
      <c r="D100" s="31"/>
    </row>
    <row r="101" spans="1:7" ht="51">
      <c r="A101" s="7"/>
      <c r="B101" s="90"/>
      <c r="C101" s="7" t="s">
        <v>128</v>
      </c>
      <c r="D101" s="31"/>
    </row>
    <row r="102" spans="1:7">
      <c r="A102" s="7"/>
      <c r="B102" s="90"/>
      <c r="C102" s="7" t="s">
        <v>119</v>
      </c>
      <c r="D102" s="31" t="s">
        <v>82</v>
      </c>
      <c r="E102" s="120">
        <f>12*2</f>
        <v>24</v>
      </c>
      <c r="G102" s="75">
        <f>ROUND(E102*F102, 2)</f>
        <v>0</v>
      </c>
    </row>
    <row r="103" spans="1:7">
      <c r="A103" s="7"/>
      <c r="B103" s="90"/>
      <c r="C103" s="7"/>
      <c r="D103" s="31"/>
    </row>
    <row r="104" spans="1:7">
      <c r="A104" s="7"/>
      <c r="B104" s="89">
        <f>IF(ISBLANK(C104), ˝ ˝, B100+1)</f>
        <v>21</v>
      </c>
      <c r="C104" s="33" t="s">
        <v>129</v>
      </c>
    </row>
    <row r="105" spans="1:7" ht="38.25">
      <c r="A105" s="7"/>
      <c r="B105" s="90"/>
      <c r="C105" s="136" t="s">
        <v>137</v>
      </c>
      <c r="D105" s="31"/>
    </row>
    <row r="106" spans="1:7">
      <c r="A106" s="7"/>
      <c r="B106" s="90"/>
      <c r="C106" s="136" t="s">
        <v>53</v>
      </c>
      <c r="D106" s="31" t="s">
        <v>41</v>
      </c>
      <c r="E106" s="120">
        <v>1</v>
      </c>
      <c r="G106" s="75">
        <f>ROUND(E106*F106, 2)</f>
        <v>0</v>
      </c>
    </row>
    <row r="107" spans="1:7">
      <c r="A107" s="7"/>
      <c r="B107" s="90"/>
      <c r="C107" s="4"/>
      <c r="D107" s="31"/>
    </row>
    <row r="108" spans="1:7">
      <c r="A108" s="7"/>
      <c r="B108" s="131">
        <f>IF(ISBLANK(C108), ˝ ˝, B104+1)</f>
        <v>22</v>
      </c>
      <c r="C108" s="33" t="s">
        <v>130</v>
      </c>
      <c r="D108" s="31"/>
    </row>
    <row r="109" spans="1:7" ht="63.75">
      <c r="A109" s="7"/>
      <c r="B109" s="90"/>
      <c r="C109" s="7" t="s">
        <v>131</v>
      </c>
      <c r="D109" s="31"/>
    </row>
    <row r="110" spans="1:7">
      <c r="A110" s="7"/>
      <c r="B110" s="90"/>
      <c r="C110" s="7" t="s">
        <v>119</v>
      </c>
      <c r="D110" s="31" t="s">
        <v>82</v>
      </c>
      <c r="E110" s="120">
        <v>20</v>
      </c>
      <c r="G110" s="75">
        <f>ROUND(E110*F110, 2)</f>
        <v>0</v>
      </c>
    </row>
    <row r="111" spans="1:7">
      <c r="A111" s="7"/>
      <c r="B111" s="90"/>
      <c r="C111" s="7"/>
      <c r="D111" s="31"/>
    </row>
    <row r="112" spans="1:7">
      <c r="A112" s="7"/>
      <c r="B112" s="131">
        <f>IF(ISBLANK(C112), ˝ ˝, B108+1)</f>
        <v>23</v>
      </c>
      <c r="C112" s="33" t="s">
        <v>52</v>
      </c>
    </row>
    <row r="113" spans="1:7" ht="38.25">
      <c r="A113" s="7"/>
      <c r="B113" s="90"/>
      <c r="C113" s="136" t="s">
        <v>132</v>
      </c>
      <c r="D113" s="31"/>
    </row>
    <row r="114" spans="1:7">
      <c r="A114" s="7"/>
      <c r="B114" s="90"/>
      <c r="C114" s="136" t="s">
        <v>133</v>
      </c>
      <c r="D114" s="31" t="s">
        <v>82</v>
      </c>
      <c r="E114" s="120">
        <v>8</v>
      </c>
      <c r="G114" s="75">
        <f>ROUND(E114*F114, 2)</f>
        <v>0</v>
      </c>
    </row>
    <row r="115" spans="1:7">
      <c r="A115" s="7"/>
      <c r="B115" s="90"/>
      <c r="C115" s="136"/>
      <c r="D115" s="31"/>
    </row>
    <row r="116" spans="1:7">
      <c r="A116" s="7"/>
      <c r="B116" s="131">
        <f>IF(ISBLANK(C116), ˝ ˝, B112+1)</f>
        <v>24</v>
      </c>
      <c r="C116" s="33" t="s">
        <v>139</v>
      </c>
      <c r="D116" s="31"/>
    </row>
    <row r="117" spans="1:7" ht="38.25">
      <c r="A117" s="7"/>
      <c r="B117" s="90"/>
      <c r="C117" s="136" t="s">
        <v>159</v>
      </c>
      <c r="D117" s="31"/>
    </row>
    <row r="118" spans="1:7">
      <c r="A118" s="7"/>
      <c r="B118" s="90"/>
      <c r="C118" s="136" t="s">
        <v>158</v>
      </c>
      <c r="D118" s="31" t="s">
        <v>41</v>
      </c>
      <c r="E118" s="120">
        <v>3</v>
      </c>
      <c r="G118" s="75">
        <f>ROUND(E118*F118, 2)</f>
        <v>0</v>
      </c>
    </row>
    <row r="119" spans="1:7">
      <c r="A119" s="7"/>
      <c r="B119" s="90"/>
      <c r="C119" s="136"/>
      <c r="D119" s="31"/>
    </row>
    <row r="120" spans="1:7">
      <c r="A120" s="7"/>
      <c r="B120" s="131">
        <f>IF(ISBLANK(C120), ˝ ˝, B116+1)</f>
        <v>25</v>
      </c>
      <c r="C120" s="33" t="s">
        <v>140</v>
      </c>
      <c r="D120" s="31"/>
    </row>
    <row r="121" spans="1:7" ht="25.5">
      <c r="A121" s="7"/>
      <c r="B121" s="90"/>
      <c r="C121" s="136" t="s">
        <v>141</v>
      </c>
      <c r="D121" s="31"/>
    </row>
    <row r="122" spans="1:7">
      <c r="A122" s="7"/>
      <c r="B122" s="90"/>
      <c r="C122" s="136" t="s">
        <v>142</v>
      </c>
      <c r="D122" s="31" t="s">
        <v>8</v>
      </c>
      <c r="E122" s="120">
        <v>1</v>
      </c>
      <c r="G122" s="75">
        <f>ROUND(E122*F122, 2)</f>
        <v>0</v>
      </c>
    </row>
    <row r="123" spans="1:7">
      <c r="A123" s="7"/>
      <c r="B123" s="90"/>
      <c r="C123" s="136"/>
      <c r="D123" s="31"/>
    </row>
    <row r="124" spans="1:7">
      <c r="A124" s="87"/>
      <c r="B124" s="131">
        <f>IF(ISBLANK(C124), ˝ ˝, B120+1)</f>
        <v>26</v>
      </c>
      <c r="C124" s="33" t="s">
        <v>55</v>
      </c>
      <c r="D124" s="31"/>
    </row>
    <row r="125" spans="1:7" ht="51">
      <c r="A125" s="7"/>
      <c r="B125" s="90"/>
      <c r="C125" s="136" t="s">
        <v>143</v>
      </c>
      <c r="D125" s="31"/>
    </row>
    <row r="126" spans="1:7">
      <c r="A126" s="7"/>
      <c r="B126" s="90"/>
      <c r="C126" s="26" t="s">
        <v>44</v>
      </c>
      <c r="D126" s="31" t="s">
        <v>95</v>
      </c>
      <c r="E126" s="120">
        <v>765</v>
      </c>
      <c r="G126" s="75">
        <f>ROUND(E126*F126, 2)</f>
        <v>0</v>
      </c>
    </row>
    <row r="127" spans="1:7">
      <c r="A127" s="7"/>
      <c r="B127" s="90"/>
      <c r="C127" s="7"/>
      <c r="D127" s="31"/>
    </row>
    <row r="128" spans="1:7">
      <c r="A128" s="87"/>
      <c r="B128" s="89">
        <f>IF(ISBLANK(C128), ˝ ˝, B124+1)</f>
        <v>27</v>
      </c>
      <c r="C128" s="33" t="s">
        <v>144</v>
      </c>
      <c r="D128" s="31"/>
    </row>
    <row r="129" spans="1:8" ht="51">
      <c r="A129" s="7"/>
      <c r="B129" s="90"/>
      <c r="C129" s="26" t="s">
        <v>196</v>
      </c>
      <c r="D129" s="31"/>
    </row>
    <row r="130" spans="1:8">
      <c r="A130" s="7"/>
      <c r="B130" s="90"/>
      <c r="C130" s="26" t="s">
        <v>145</v>
      </c>
      <c r="D130" s="31" t="s">
        <v>95</v>
      </c>
      <c r="E130" s="120">
        <v>948</v>
      </c>
      <c r="G130" s="75">
        <f>ROUND(E130*F130, 2)</f>
        <v>0</v>
      </c>
    </row>
    <row r="131" spans="1:8">
      <c r="A131" s="7"/>
      <c r="B131" s="90"/>
      <c r="C131" s="7"/>
      <c r="D131" s="31"/>
    </row>
    <row r="132" spans="1:8">
      <c r="A132" s="7"/>
      <c r="B132" s="89">
        <f>IF(ISBLANK(C132), ˝ ˝, B128+1)</f>
        <v>28</v>
      </c>
      <c r="C132" s="33" t="s">
        <v>146</v>
      </c>
      <c r="D132" s="31"/>
    </row>
    <row r="133" spans="1:8" ht="51">
      <c r="A133" s="7"/>
      <c r="B133" s="90"/>
      <c r="C133" s="26" t="s">
        <v>174</v>
      </c>
      <c r="D133" s="31"/>
    </row>
    <row r="134" spans="1:8">
      <c r="A134" s="7"/>
      <c r="B134" s="90"/>
      <c r="C134" s="26" t="s">
        <v>145</v>
      </c>
      <c r="D134" s="31" t="s">
        <v>95</v>
      </c>
      <c r="E134" s="120">
        <v>276.5</v>
      </c>
      <c r="G134" s="75">
        <f>ROUND(E134*F134, 2)</f>
        <v>0</v>
      </c>
    </row>
    <row r="135" spans="1:8">
      <c r="A135" s="7"/>
      <c r="B135" s="90"/>
      <c r="C135" s="7"/>
      <c r="D135" s="31"/>
    </row>
    <row r="136" spans="1:8" ht="25.5">
      <c r="A136" s="87"/>
      <c r="B136" s="131">
        <f>IF(ISBLANK(C136), ˝ ˝, B132+1)</f>
        <v>29</v>
      </c>
      <c r="C136" s="32" t="s">
        <v>197</v>
      </c>
    </row>
    <row r="137" spans="1:8" ht="63.75">
      <c r="A137" s="7"/>
      <c r="B137" s="90"/>
      <c r="C137" s="26" t="s">
        <v>201</v>
      </c>
      <c r="D137" s="31"/>
    </row>
    <row r="138" spans="1:8">
      <c r="A138" s="7"/>
      <c r="B138" s="90"/>
      <c r="C138" s="26" t="s">
        <v>94</v>
      </c>
      <c r="D138" s="31" t="s">
        <v>95</v>
      </c>
      <c r="E138" s="120">
        <v>3807</v>
      </c>
      <c r="G138" s="75">
        <f>ROUND(E138*F138, 2)</f>
        <v>0</v>
      </c>
      <c r="H138" s="120"/>
    </row>
    <row r="139" spans="1:8">
      <c r="A139" s="7"/>
      <c r="B139" s="90"/>
      <c r="C139" s="7"/>
      <c r="D139" s="31"/>
    </row>
    <row r="140" spans="1:8">
      <c r="A140" s="87"/>
      <c r="B140" s="131">
        <f>IF(ISBLANK(C140), ˝ ˝, B136+1)</f>
        <v>30</v>
      </c>
      <c r="C140" s="32" t="s">
        <v>70</v>
      </c>
    </row>
    <row r="141" spans="1:8" ht="25.5">
      <c r="A141" s="7"/>
      <c r="B141" s="90"/>
      <c r="C141" s="26" t="s">
        <v>147</v>
      </c>
      <c r="D141" s="31"/>
    </row>
    <row r="142" spans="1:8">
      <c r="A142" s="7"/>
      <c r="B142" s="90"/>
      <c r="C142" s="26" t="s">
        <v>94</v>
      </c>
      <c r="D142" s="31" t="s">
        <v>95</v>
      </c>
      <c r="E142" s="120">
        <v>237</v>
      </c>
      <c r="G142" s="75">
        <f>ROUND(E142*F142, 2)</f>
        <v>0</v>
      </c>
    </row>
    <row r="143" spans="1:8">
      <c r="A143" s="7"/>
      <c r="B143" s="90"/>
      <c r="C143" s="7"/>
      <c r="D143" s="31"/>
    </row>
    <row r="144" spans="1:8">
      <c r="A144" s="87"/>
      <c r="B144" s="89">
        <f>IF(ISBLANK(C144), ˝ ˝, B140+1)</f>
        <v>31</v>
      </c>
      <c r="C144" s="32" t="s">
        <v>150</v>
      </c>
    </row>
    <row r="145" spans="1:7" ht="38.25">
      <c r="A145" s="7"/>
      <c r="B145" s="90"/>
      <c r="C145" s="26" t="s">
        <v>151</v>
      </c>
      <c r="D145" s="31"/>
    </row>
    <row r="146" spans="1:7">
      <c r="A146" s="7"/>
      <c r="B146" s="90"/>
      <c r="C146" s="26" t="s">
        <v>94</v>
      </c>
      <c r="D146" s="31" t="s">
        <v>95</v>
      </c>
      <c r="E146" s="120">
        <v>126</v>
      </c>
      <c r="G146" s="75">
        <f>ROUND(E146*F146, 2)</f>
        <v>0</v>
      </c>
    </row>
    <row r="147" spans="1:7">
      <c r="A147" s="7"/>
      <c r="B147" s="90"/>
      <c r="C147" s="7"/>
      <c r="D147" s="31"/>
    </row>
    <row r="148" spans="1:7">
      <c r="A148" s="87"/>
      <c r="B148" s="131">
        <f>IF(ISBLANK(C148), ˝ ˝, B144+1)</f>
        <v>32</v>
      </c>
      <c r="C148" s="32" t="s">
        <v>57</v>
      </c>
    </row>
    <row r="149" spans="1:7" ht="38.25">
      <c r="A149" s="7"/>
      <c r="B149" s="90"/>
      <c r="C149" s="26" t="s">
        <v>58</v>
      </c>
      <c r="D149" s="31"/>
    </row>
    <row r="150" spans="1:7">
      <c r="A150" s="7"/>
      <c r="B150" s="90"/>
      <c r="C150" s="26" t="s">
        <v>105</v>
      </c>
      <c r="D150" s="31" t="s">
        <v>83</v>
      </c>
      <c r="E150" s="120">
        <v>180</v>
      </c>
      <c r="G150" s="75">
        <f>ROUND(E150*F150, 2)</f>
        <v>0</v>
      </c>
    </row>
    <row r="151" spans="1:7">
      <c r="A151" s="7"/>
      <c r="B151" s="90"/>
      <c r="C151" s="7"/>
      <c r="D151" s="31"/>
    </row>
    <row r="152" spans="1:7">
      <c r="A152" s="87"/>
      <c r="B152" s="89">
        <f>IF(ISBLANK(C152), ˝ ˝, B148+1)</f>
        <v>33</v>
      </c>
      <c r="C152" s="32" t="s">
        <v>59</v>
      </c>
    </row>
    <row r="153" spans="1:7" ht="38.25">
      <c r="A153" s="7"/>
      <c r="B153" s="90"/>
      <c r="C153" s="26" t="s">
        <v>153</v>
      </c>
      <c r="D153" s="31"/>
    </row>
    <row r="154" spans="1:7">
      <c r="A154" s="7"/>
      <c r="B154" s="90"/>
      <c r="C154" s="26" t="s">
        <v>104</v>
      </c>
      <c r="D154" s="31" t="s">
        <v>95</v>
      </c>
      <c r="E154" s="120">
        <v>60</v>
      </c>
      <c r="G154" s="75">
        <f>ROUND(E154*F154, 2)</f>
        <v>0</v>
      </c>
    </row>
    <row r="155" spans="1:7">
      <c r="A155" s="7"/>
      <c r="B155" s="90"/>
      <c r="C155" s="7"/>
      <c r="D155" s="31"/>
    </row>
    <row r="156" spans="1:7">
      <c r="A156" s="87"/>
      <c r="B156" s="89">
        <f>IF(ISBLANK(C156), ˝ ˝, B152+1)</f>
        <v>34</v>
      </c>
      <c r="C156" s="32" t="s">
        <v>185</v>
      </c>
    </row>
    <row r="157" spans="1:7" ht="38.25">
      <c r="A157" s="7"/>
      <c r="B157" s="90"/>
      <c r="C157" s="137" t="s">
        <v>186</v>
      </c>
      <c r="D157" s="31"/>
    </row>
    <row r="158" spans="1:7">
      <c r="A158" s="7"/>
      <c r="B158" s="90"/>
      <c r="C158" s="26" t="s">
        <v>105</v>
      </c>
      <c r="D158" s="31" t="s">
        <v>83</v>
      </c>
      <c r="E158" s="120">
        <v>2750</v>
      </c>
      <c r="G158" s="75">
        <f>ROUND(E158*F158, 2)</f>
        <v>0</v>
      </c>
    </row>
    <row r="159" spans="1:7">
      <c r="A159" s="7"/>
      <c r="B159" s="90"/>
      <c r="C159" s="7"/>
      <c r="D159" s="31"/>
    </row>
    <row r="160" spans="1:7">
      <c r="A160" s="7"/>
      <c r="B160" s="91" t="str">
        <f>B17</f>
        <v>A</v>
      </c>
      <c r="C160" s="168" t="str">
        <f>C17</f>
        <v>PRIPREMNI I ZEMLJANI RADOVI</v>
      </c>
      <c r="D160" s="168"/>
      <c r="E160" s="168"/>
      <c r="F160" s="108"/>
      <c r="G160" s="76">
        <f>SUM(G18:G159)</f>
        <v>0</v>
      </c>
    </row>
    <row r="161" spans="1:7">
      <c r="A161" s="7"/>
      <c r="B161" s="90"/>
      <c r="C161" s="26"/>
      <c r="D161" s="21"/>
      <c r="E161" s="118"/>
      <c r="F161" s="59"/>
      <c r="G161" s="70"/>
    </row>
    <row r="162" spans="1:7">
      <c r="A162" s="7"/>
      <c r="B162" s="86" t="s">
        <v>33</v>
      </c>
      <c r="C162" s="27" t="s">
        <v>42</v>
      </c>
      <c r="D162" s="28"/>
      <c r="E162" s="133"/>
      <c r="F162" s="62"/>
      <c r="G162" s="73"/>
    </row>
    <row r="163" spans="1:7">
      <c r="A163" s="7"/>
      <c r="B163" s="90"/>
      <c r="C163" s="7"/>
      <c r="D163" s="31"/>
    </row>
    <row r="164" spans="1:7">
      <c r="A164" s="7"/>
      <c r="B164" s="89">
        <f>IF(ISBLANK(C164), ˝ ˝,B163+ 1)</f>
        <v>1</v>
      </c>
      <c r="C164" s="33" t="s">
        <v>96</v>
      </c>
    </row>
    <row r="165" spans="1:7" ht="25.5">
      <c r="A165" s="7"/>
      <c r="B165" s="90"/>
      <c r="C165" s="136" t="s">
        <v>97</v>
      </c>
      <c r="D165" s="31"/>
      <c r="E165" s="118"/>
    </row>
    <row r="166" spans="1:7">
      <c r="A166" s="7"/>
      <c r="B166" s="90"/>
      <c r="C166" s="26" t="s">
        <v>94</v>
      </c>
      <c r="D166" s="31"/>
    </row>
    <row r="167" spans="1:7">
      <c r="A167" s="7"/>
      <c r="B167" s="90"/>
      <c r="C167" s="138" t="s">
        <v>43</v>
      </c>
      <c r="D167" s="31" t="s">
        <v>95</v>
      </c>
      <c r="E167" s="120">
        <v>6.5</v>
      </c>
      <c r="G167" s="75">
        <f>ROUND(E167*F167, 2)</f>
        <v>0</v>
      </c>
    </row>
    <row r="168" spans="1:7">
      <c r="A168" s="7"/>
      <c r="B168" s="90"/>
      <c r="C168" s="7"/>
      <c r="D168" s="31"/>
    </row>
    <row r="169" spans="1:7">
      <c r="A169" s="7"/>
      <c r="B169" s="89">
        <f>IF(ISBLANK(C169), ˝ ˝, B164+1)</f>
        <v>2</v>
      </c>
      <c r="C169" s="33" t="s">
        <v>168</v>
      </c>
    </row>
    <row r="170" spans="1:7" ht="178.5">
      <c r="A170" s="7"/>
      <c r="B170" s="90"/>
      <c r="C170" s="136" t="s">
        <v>187</v>
      </c>
      <c r="D170" s="31"/>
      <c r="E170" s="118"/>
    </row>
    <row r="171" spans="1:7">
      <c r="A171" s="7"/>
      <c r="B171" s="90"/>
      <c r="C171" s="139" t="s">
        <v>99</v>
      </c>
      <c r="D171" s="31" t="s">
        <v>8</v>
      </c>
      <c r="E171" s="120">
        <v>23</v>
      </c>
      <c r="G171" s="75">
        <f>ROUND(E171*F171, 2)</f>
        <v>0</v>
      </c>
    </row>
    <row r="172" spans="1:7">
      <c r="A172" s="7"/>
      <c r="B172" s="90"/>
      <c r="C172" s="139" t="s">
        <v>98</v>
      </c>
      <c r="D172" s="31" t="s">
        <v>8</v>
      </c>
      <c r="E172" s="120">
        <v>4</v>
      </c>
      <c r="G172" s="75">
        <f>ROUND(E172*F172, 2)</f>
        <v>0</v>
      </c>
    </row>
    <row r="173" spans="1:7">
      <c r="A173" s="7"/>
      <c r="B173" s="90"/>
      <c r="C173" s="7"/>
      <c r="D173" s="31"/>
    </row>
    <row r="174" spans="1:7">
      <c r="A174" s="7"/>
      <c r="B174" s="89">
        <f>IF(ISBLANK(C174), ˝ ˝, B169+1)</f>
        <v>3</v>
      </c>
      <c r="C174" s="49" t="s">
        <v>61</v>
      </c>
      <c r="D174" s="47"/>
    </row>
    <row r="175" spans="1:7" ht="127.5">
      <c r="A175" s="7"/>
      <c r="B175" s="90"/>
      <c r="C175" s="140" t="s">
        <v>188</v>
      </c>
      <c r="D175" s="47"/>
      <c r="E175" s="118"/>
    </row>
    <row r="176" spans="1:7">
      <c r="A176" s="7"/>
      <c r="B176" s="90"/>
      <c r="C176" s="141" t="s">
        <v>62</v>
      </c>
      <c r="D176" s="47" t="s">
        <v>8</v>
      </c>
      <c r="E176" s="120">
        <v>21</v>
      </c>
      <c r="G176" s="75">
        <f>ROUND(E176*F176, 2)</f>
        <v>0</v>
      </c>
    </row>
    <row r="177" spans="1:7">
      <c r="A177" s="7"/>
      <c r="B177" s="90"/>
      <c r="C177" s="7"/>
      <c r="D177" s="31"/>
    </row>
    <row r="178" spans="1:7">
      <c r="A178" s="7"/>
      <c r="B178" s="89">
        <f>IF(ISBLANK(C178), ˝ ˝,B174+ 1)</f>
        <v>4</v>
      </c>
      <c r="C178" s="33" t="s">
        <v>63</v>
      </c>
    </row>
    <row r="179" spans="1:7" ht="38.25">
      <c r="A179" s="7"/>
      <c r="B179" s="90"/>
      <c r="C179" s="136" t="s">
        <v>100</v>
      </c>
      <c r="D179" s="31"/>
      <c r="E179" s="118"/>
    </row>
    <row r="180" spans="1:7">
      <c r="A180" s="7"/>
      <c r="B180" s="90"/>
      <c r="C180" s="26" t="s">
        <v>44</v>
      </c>
      <c r="D180" s="31"/>
    </row>
    <row r="181" spans="1:7">
      <c r="A181" s="7"/>
      <c r="B181" s="90"/>
      <c r="C181" s="138" t="s">
        <v>43</v>
      </c>
      <c r="D181" s="31" t="s">
        <v>95</v>
      </c>
      <c r="E181" s="120">
        <f>0.03*E221</f>
        <v>23.7</v>
      </c>
      <c r="G181" s="75">
        <f>ROUND(E181*F181, 2)</f>
        <v>0</v>
      </c>
    </row>
    <row r="182" spans="1:7">
      <c r="A182" s="7"/>
      <c r="B182" s="90"/>
      <c r="C182" s="7"/>
      <c r="D182" s="31"/>
    </row>
    <row r="183" spans="1:7">
      <c r="A183" s="7"/>
      <c r="B183" s="89">
        <f>IF(ISBLANK(C183), ˝ ˝,B178+ 1)</f>
        <v>5</v>
      </c>
      <c r="C183" s="49" t="s">
        <v>64</v>
      </c>
      <c r="D183" s="47"/>
    </row>
    <row r="184" spans="1:7" ht="63.75">
      <c r="A184" s="7"/>
      <c r="B184" s="90"/>
      <c r="C184" s="142" t="s">
        <v>102</v>
      </c>
      <c r="D184" s="47"/>
      <c r="E184" s="118"/>
    </row>
    <row r="185" spans="1:7">
      <c r="A185" s="7"/>
      <c r="B185" s="90"/>
      <c r="C185" s="141" t="s">
        <v>101</v>
      </c>
      <c r="D185" s="47" t="s">
        <v>82</v>
      </c>
      <c r="E185" s="120">
        <v>787</v>
      </c>
      <c r="G185" s="75">
        <f>ROUND(E185*F185, 2)</f>
        <v>0</v>
      </c>
    </row>
    <row r="186" spans="1:7">
      <c r="A186" s="7"/>
      <c r="B186" s="90"/>
      <c r="C186" s="141"/>
      <c r="D186" s="47"/>
    </row>
    <row r="187" spans="1:7">
      <c r="A187" s="7"/>
      <c r="B187" s="89">
        <f>IF(ISBLANK(C187), ˝ ˝,B183+ 1)</f>
        <v>6</v>
      </c>
      <c r="C187" s="49" t="s">
        <v>154</v>
      </c>
      <c r="D187" s="47"/>
    </row>
    <row r="188" spans="1:7" ht="63.75">
      <c r="A188" s="7"/>
      <c r="B188" s="90"/>
      <c r="C188" s="142" t="s">
        <v>156</v>
      </c>
      <c r="D188" s="47"/>
      <c r="E188" s="118"/>
    </row>
    <row r="189" spans="1:7">
      <c r="A189" s="7"/>
      <c r="B189" s="90"/>
      <c r="C189" s="141" t="s">
        <v>155</v>
      </c>
      <c r="D189" s="47" t="s">
        <v>95</v>
      </c>
      <c r="E189" s="120">
        <v>16</v>
      </c>
      <c r="G189" s="75">
        <f>ROUND(E189*F189, 2)</f>
        <v>0</v>
      </c>
    </row>
    <row r="190" spans="1:7">
      <c r="A190" s="7"/>
      <c r="B190" s="90"/>
      <c r="C190" s="7"/>
      <c r="D190" s="31"/>
    </row>
    <row r="191" spans="1:7">
      <c r="A191" s="7"/>
      <c r="B191" s="89">
        <f>IF(ISBLANK(C191), ˝ ˝,B187+ 1)</f>
        <v>7</v>
      </c>
      <c r="C191" s="49" t="s">
        <v>65</v>
      </c>
      <c r="D191" s="47"/>
    </row>
    <row r="192" spans="1:7" ht="51">
      <c r="A192" s="7"/>
      <c r="B192" s="90"/>
      <c r="C192" s="141" t="s">
        <v>160</v>
      </c>
      <c r="D192" s="47"/>
      <c r="E192" s="118"/>
    </row>
    <row r="193" spans="1:7">
      <c r="A193" s="7"/>
      <c r="B193" s="90"/>
      <c r="C193" s="141" t="s">
        <v>161</v>
      </c>
      <c r="D193" s="47" t="s">
        <v>82</v>
      </c>
      <c r="E193" s="120">
        <v>798</v>
      </c>
      <c r="G193" s="75">
        <f>ROUND(E193*F193, 2)</f>
        <v>0</v>
      </c>
    </row>
    <row r="194" spans="1:7">
      <c r="A194" s="7"/>
      <c r="B194" s="90"/>
      <c r="C194" s="7"/>
      <c r="D194" s="31"/>
    </row>
    <row r="195" spans="1:7">
      <c r="A195" s="7"/>
      <c r="B195" s="89">
        <f>IF(ISBLANK(C195), ˝ ˝,B191+ 1)</f>
        <v>8</v>
      </c>
      <c r="C195" s="49" t="s">
        <v>66</v>
      </c>
      <c r="D195" s="47"/>
    </row>
    <row r="196" spans="1:7" ht="51">
      <c r="A196" s="7"/>
      <c r="B196" s="90"/>
      <c r="C196" s="141" t="s">
        <v>162</v>
      </c>
      <c r="D196" s="47"/>
      <c r="E196" s="118"/>
    </row>
    <row r="197" spans="1:7">
      <c r="A197" s="7"/>
      <c r="B197" s="90"/>
      <c r="C197" s="141" t="s">
        <v>163</v>
      </c>
      <c r="D197" s="47" t="s">
        <v>82</v>
      </c>
      <c r="E197" s="120">
        <v>1256</v>
      </c>
      <c r="G197" s="75">
        <f>ROUND(E197*F197, 2)</f>
        <v>0</v>
      </c>
    </row>
    <row r="198" spans="1:7">
      <c r="A198" s="7"/>
      <c r="B198" s="90"/>
      <c r="C198" s="141"/>
      <c r="D198" s="47"/>
    </row>
    <row r="199" spans="1:7">
      <c r="A199" s="7"/>
      <c r="B199" s="89">
        <f>IF(ISBLANK(C199), ˝ ˝,B195+ 1)</f>
        <v>9</v>
      </c>
      <c r="C199" s="49" t="s">
        <v>192</v>
      </c>
      <c r="D199" s="47"/>
    </row>
    <row r="200" spans="1:7" ht="63.75">
      <c r="A200" s="7"/>
      <c r="B200" s="90"/>
      <c r="C200" s="141" t="s">
        <v>190</v>
      </c>
      <c r="D200" s="47"/>
      <c r="E200" s="118"/>
    </row>
    <row r="201" spans="1:7">
      <c r="A201" s="7"/>
      <c r="B201" s="90"/>
      <c r="C201" s="141" t="s">
        <v>191</v>
      </c>
      <c r="D201" s="47" t="s">
        <v>8</v>
      </c>
      <c r="E201" s="120">
        <v>12</v>
      </c>
      <c r="G201" s="75">
        <f>ROUND(E201*F201, 2)</f>
        <v>0</v>
      </c>
    </row>
    <row r="202" spans="1:7">
      <c r="A202" s="7"/>
      <c r="B202" s="90"/>
      <c r="C202" s="141"/>
      <c r="D202" s="47"/>
    </row>
    <row r="203" spans="1:7">
      <c r="A203" s="7"/>
      <c r="B203" s="89">
        <f>IF(ISBLANK(C203), ˝ ˝,B199+ 1)</f>
        <v>10</v>
      </c>
      <c r="C203" s="49" t="s">
        <v>193</v>
      </c>
      <c r="D203" s="47"/>
    </row>
    <row r="204" spans="1:7" ht="25.5">
      <c r="A204" s="7"/>
      <c r="B204" s="90"/>
      <c r="C204" s="141" t="s">
        <v>195</v>
      </c>
      <c r="D204" s="47"/>
      <c r="E204" s="118"/>
    </row>
    <row r="205" spans="1:7">
      <c r="A205" s="7"/>
      <c r="B205" s="90"/>
      <c r="C205" s="141" t="s">
        <v>194</v>
      </c>
      <c r="D205" s="47" t="s">
        <v>8</v>
      </c>
      <c r="E205" s="120">
        <v>3</v>
      </c>
      <c r="G205" s="75">
        <f>ROUND(E205*F205, 2)</f>
        <v>0</v>
      </c>
    </row>
    <row r="206" spans="1:7">
      <c r="A206" s="7"/>
      <c r="B206" s="90"/>
      <c r="C206" s="141"/>
      <c r="D206" s="47"/>
    </row>
    <row r="207" spans="1:7">
      <c r="A207" s="7"/>
      <c r="B207" s="91" t="str">
        <f>B162</f>
        <v>B</v>
      </c>
      <c r="C207" s="132" t="str">
        <f>C162</f>
        <v>BETONSKI, TESARSKI I ARMIRAČKI RADOVI</v>
      </c>
      <c r="D207" s="167" t="s">
        <v>11</v>
      </c>
      <c r="E207" s="167"/>
      <c r="F207" s="64"/>
      <c r="G207" s="76">
        <f>SUM(G163:G206)</f>
        <v>0</v>
      </c>
    </row>
    <row r="208" spans="1:7">
      <c r="A208" s="7"/>
      <c r="B208" s="152"/>
      <c r="C208" s="153"/>
      <c r="D208" s="154"/>
      <c r="E208" s="154"/>
      <c r="F208" s="65"/>
      <c r="G208" s="82"/>
    </row>
    <row r="209" spans="1:10">
      <c r="A209" s="7"/>
      <c r="B209" s="90"/>
      <c r="C209" s="26"/>
      <c r="D209" s="21"/>
      <c r="E209" s="118"/>
      <c r="F209" s="59"/>
      <c r="G209" s="70"/>
    </row>
    <row r="210" spans="1:10">
      <c r="A210" s="7"/>
      <c r="B210" s="86" t="s">
        <v>40</v>
      </c>
      <c r="C210" s="27" t="s">
        <v>67</v>
      </c>
      <c r="D210" s="28"/>
      <c r="E210" s="133"/>
      <c r="F210" s="62"/>
      <c r="G210" s="73"/>
    </row>
    <row r="211" spans="1:10">
      <c r="A211" s="7"/>
      <c r="B211" s="90"/>
      <c r="C211" s="7"/>
      <c r="D211" s="31"/>
    </row>
    <row r="212" spans="1:10" s="112" customFormat="1">
      <c r="A212" s="7"/>
      <c r="B212" s="89">
        <f>IF(ISBLANK(C212), ˝ ˝, B209+1)</f>
        <v>1</v>
      </c>
      <c r="C212" s="33" t="s">
        <v>86</v>
      </c>
      <c r="D212" s="31"/>
      <c r="E212" s="111"/>
      <c r="F212" s="63"/>
      <c r="G212" s="75"/>
      <c r="J212" s="9"/>
    </row>
    <row r="213" spans="1:10" s="112" customFormat="1" ht="63.75">
      <c r="A213" s="7"/>
      <c r="B213" s="110"/>
      <c r="C213" s="141" t="s">
        <v>90</v>
      </c>
      <c r="D213" s="31"/>
      <c r="E213" s="113"/>
      <c r="F213" s="63"/>
      <c r="G213" s="75"/>
      <c r="J213" s="9"/>
    </row>
    <row r="214" spans="1:10" s="112" customFormat="1">
      <c r="A214" s="7"/>
      <c r="B214" s="110"/>
      <c r="C214" s="141" t="s">
        <v>87</v>
      </c>
      <c r="D214" s="31"/>
      <c r="E214" s="111"/>
      <c r="F214" s="63"/>
      <c r="G214" s="75"/>
      <c r="J214" s="9"/>
    </row>
    <row r="215" spans="1:10" s="112" customFormat="1">
      <c r="A215" s="7"/>
      <c r="B215" s="129"/>
      <c r="C215" s="143" t="s">
        <v>88</v>
      </c>
      <c r="D215" s="31" t="s">
        <v>82</v>
      </c>
      <c r="E215" s="111">
        <v>788</v>
      </c>
      <c r="F215" s="63"/>
      <c r="G215" s="75">
        <f>E215*F215</f>
        <v>0</v>
      </c>
      <c r="J215" s="9"/>
    </row>
    <row r="216" spans="1:10" s="112" customFormat="1">
      <c r="A216" s="7"/>
      <c r="B216" s="109"/>
      <c r="C216" s="143" t="s">
        <v>89</v>
      </c>
      <c r="D216" s="31" t="s">
        <v>82</v>
      </c>
      <c r="E216" s="111">
        <v>21</v>
      </c>
      <c r="F216" s="111"/>
      <c r="G216" s="63"/>
      <c r="H216" s="75"/>
      <c r="J216" s="9"/>
    </row>
    <row r="217" spans="1:10" s="112" customFormat="1">
      <c r="A217" s="7"/>
      <c r="B217" s="109"/>
      <c r="C217" s="110"/>
      <c r="D217" s="128"/>
      <c r="E217" s="31"/>
      <c r="F217" s="111"/>
      <c r="G217" s="63"/>
      <c r="H217" s="75"/>
      <c r="J217" s="9"/>
    </row>
    <row r="218" spans="1:10">
      <c r="A218" s="7"/>
      <c r="B218" s="89">
        <f>IF(ISBLANK(C218), ˝ ˝, B212+1)</f>
        <v>2</v>
      </c>
      <c r="C218" s="33" t="s">
        <v>91</v>
      </c>
    </row>
    <row r="219" spans="1:10" ht="25.5">
      <c r="A219" s="7"/>
      <c r="B219" s="90"/>
      <c r="C219" s="140" t="s">
        <v>73</v>
      </c>
      <c r="D219" s="144"/>
      <c r="E219" s="118"/>
    </row>
    <row r="220" spans="1:10">
      <c r="A220" s="7"/>
      <c r="B220" s="90"/>
      <c r="C220" s="140" t="s">
        <v>87</v>
      </c>
      <c r="D220" s="144"/>
    </row>
    <row r="221" spans="1:10">
      <c r="A221" s="7"/>
      <c r="B221" s="90"/>
      <c r="C221" s="145" t="s">
        <v>69</v>
      </c>
      <c r="D221" s="144" t="s">
        <v>82</v>
      </c>
      <c r="E221" s="111">
        <v>790</v>
      </c>
      <c r="G221" s="75">
        <f>E221*F221</f>
        <v>0</v>
      </c>
    </row>
    <row r="222" spans="1:10">
      <c r="A222" s="7"/>
      <c r="B222" s="90"/>
      <c r="C222" s="7"/>
      <c r="D222" s="31"/>
    </row>
    <row r="223" spans="1:10" s="112" customFormat="1">
      <c r="A223" s="7"/>
      <c r="B223" s="89">
        <f>IF(ISBLANK(C223), ˝ ˝, B218+1)</f>
        <v>3</v>
      </c>
      <c r="C223" s="33" t="s">
        <v>68</v>
      </c>
      <c r="D223" s="31"/>
      <c r="E223" s="111"/>
      <c r="F223" s="63"/>
      <c r="G223" s="75"/>
      <c r="J223" s="9"/>
    </row>
    <row r="224" spans="1:10" s="112" customFormat="1" ht="38.25">
      <c r="A224" s="7"/>
      <c r="B224" s="110"/>
      <c r="C224" s="140" t="s">
        <v>93</v>
      </c>
      <c r="D224" s="31"/>
      <c r="E224" s="113"/>
      <c r="F224" s="63"/>
      <c r="G224" s="75"/>
      <c r="J224" s="9"/>
    </row>
    <row r="225" spans="1:10" s="112" customFormat="1">
      <c r="A225" s="7"/>
      <c r="B225" s="110"/>
      <c r="C225" s="141" t="s">
        <v>39</v>
      </c>
      <c r="D225" s="31"/>
      <c r="E225" s="111"/>
      <c r="F225" s="63"/>
      <c r="G225" s="75"/>
      <c r="J225" s="9"/>
    </row>
    <row r="226" spans="1:10" s="112" customFormat="1">
      <c r="A226" s="7"/>
      <c r="B226" s="129"/>
      <c r="C226" s="143" t="s">
        <v>92</v>
      </c>
      <c r="D226" s="31" t="s">
        <v>8</v>
      </c>
      <c r="E226" s="111">
        <v>46</v>
      </c>
      <c r="F226" s="63"/>
      <c r="G226" s="75">
        <f>E226*F226</f>
        <v>0</v>
      </c>
      <c r="J226" s="9"/>
    </row>
    <row r="227" spans="1:10" s="112" customFormat="1">
      <c r="A227" s="7"/>
      <c r="B227" s="129"/>
      <c r="C227" s="143" t="s">
        <v>72</v>
      </c>
      <c r="D227" s="31" t="s">
        <v>8</v>
      </c>
      <c r="E227" s="111">
        <v>21</v>
      </c>
      <c r="F227" s="63"/>
      <c r="G227" s="75">
        <f>E227*F227</f>
        <v>0</v>
      </c>
      <c r="J227" s="9"/>
    </row>
    <row r="228" spans="1:10" s="112" customFormat="1">
      <c r="A228" s="7"/>
      <c r="B228" s="109"/>
      <c r="C228" s="110"/>
      <c r="D228" s="128"/>
      <c r="E228" s="31"/>
      <c r="F228" s="111"/>
      <c r="G228" s="63"/>
      <c r="H228" s="75"/>
      <c r="J228" s="9"/>
    </row>
    <row r="229" spans="1:10">
      <c r="A229" s="7"/>
      <c r="B229" s="89">
        <f>IF(ISBLANK(C229), ˝ ˝, B223+1)</f>
        <v>4</v>
      </c>
      <c r="C229" s="33" t="s">
        <v>148</v>
      </c>
    </row>
    <row r="230" spans="1:10" ht="25.5">
      <c r="A230" s="7"/>
      <c r="B230" s="90"/>
      <c r="C230" s="141" t="s">
        <v>149</v>
      </c>
      <c r="D230" s="31"/>
      <c r="E230" s="118"/>
    </row>
    <row r="231" spans="1:10">
      <c r="A231" s="7"/>
      <c r="B231" s="90"/>
      <c r="C231" s="141" t="s">
        <v>39</v>
      </c>
      <c r="D231" s="31"/>
    </row>
    <row r="232" spans="1:10">
      <c r="A232" s="7"/>
      <c r="B232" s="90"/>
      <c r="C232" s="143" t="s">
        <v>71</v>
      </c>
      <c r="D232" s="31" t="s">
        <v>8</v>
      </c>
      <c r="E232" s="111">
        <v>42</v>
      </c>
      <c r="G232" s="75">
        <f>E232*F232</f>
        <v>0</v>
      </c>
    </row>
    <row r="233" spans="1:10">
      <c r="A233" s="7"/>
      <c r="B233" s="90"/>
      <c r="C233" s="7"/>
      <c r="D233" s="31"/>
    </row>
    <row r="234" spans="1:10">
      <c r="A234" s="7"/>
      <c r="B234" s="91" t="str">
        <f>B210</f>
        <v>C</v>
      </c>
      <c r="C234" s="132" t="str">
        <f>C210</f>
        <v>MONTAŽERSKI RADOVI ODVODNJE</v>
      </c>
      <c r="D234" s="167" t="s">
        <v>11</v>
      </c>
      <c r="E234" s="167"/>
      <c r="F234" s="64"/>
      <c r="G234" s="76">
        <f>SUM(G211:G233)</f>
        <v>0</v>
      </c>
    </row>
    <row r="235" spans="1:10">
      <c r="A235" s="7"/>
      <c r="B235" s="92"/>
      <c r="C235" s="35"/>
      <c r="D235" s="36"/>
      <c r="E235" s="72"/>
      <c r="F235" s="65"/>
      <c r="G235" s="72"/>
    </row>
    <row r="236" spans="1:10">
      <c r="A236" s="7"/>
      <c r="B236" s="86" t="s">
        <v>34</v>
      </c>
      <c r="C236" s="27" t="s">
        <v>74</v>
      </c>
      <c r="D236" s="28"/>
      <c r="E236" s="73"/>
      <c r="F236" s="62"/>
      <c r="G236" s="73"/>
    </row>
    <row r="237" spans="1:10">
      <c r="A237" s="7"/>
      <c r="B237" s="90"/>
      <c r="C237" s="7"/>
      <c r="D237" s="31"/>
      <c r="E237" s="75"/>
    </row>
    <row r="238" spans="1:10">
      <c r="A238" s="7"/>
      <c r="B238" s="89">
        <f>IF(ISBLANK(C238), ˝ ˝,B235+ 1)</f>
        <v>1</v>
      </c>
      <c r="C238" s="49" t="s">
        <v>85</v>
      </c>
      <c r="E238" s="75"/>
    </row>
    <row r="239" spans="1:10" ht="38.25">
      <c r="A239" s="7"/>
      <c r="B239" s="90"/>
      <c r="C239" s="140" t="s">
        <v>157</v>
      </c>
      <c r="D239" s="31"/>
      <c r="E239" s="70"/>
    </row>
    <row r="240" spans="1:10">
      <c r="A240" s="7"/>
      <c r="B240" s="90"/>
      <c r="C240" s="141" t="s">
        <v>189</v>
      </c>
      <c r="D240" s="31" t="s">
        <v>83</v>
      </c>
      <c r="E240" s="75">
        <v>1812</v>
      </c>
      <c r="G240" s="75">
        <f>E240*F240</f>
        <v>0</v>
      </c>
    </row>
    <row r="241" spans="1:7">
      <c r="A241" s="7"/>
      <c r="B241" s="90"/>
      <c r="C241" s="7"/>
      <c r="D241" s="31"/>
      <c r="E241" s="75"/>
    </row>
    <row r="242" spans="1:7">
      <c r="A242" s="7"/>
      <c r="B242" s="89">
        <f>IF(ISBLANK(C242), ˝ ˝, B238+1)</f>
        <v>2</v>
      </c>
      <c r="C242" s="146" t="s">
        <v>169</v>
      </c>
      <c r="E242" s="75"/>
    </row>
    <row r="243" spans="1:7" ht="51">
      <c r="A243" s="7"/>
      <c r="B243" s="90"/>
      <c r="C243" s="147" t="s">
        <v>171</v>
      </c>
      <c r="D243" s="31"/>
      <c r="E243" s="70"/>
    </row>
    <row r="244" spans="1:7">
      <c r="A244" s="7"/>
      <c r="B244" s="90"/>
      <c r="C244" s="142" t="s">
        <v>189</v>
      </c>
      <c r="D244" s="31" t="s">
        <v>83</v>
      </c>
      <c r="E244" s="75">
        <v>209</v>
      </c>
      <c r="G244" s="75">
        <f>E244*F244</f>
        <v>0</v>
      </c>
    </row>
    <row r="245" spans="1:7">
      <c r="A245" s="7"/>
      <c r="B245" s="90"/>
      <c r="C245" s="7"/>
      <c r="D245" s="31"/>
      <c r="E245" s="75"/>
    </row>
    <row r="246" spans="1:7">
      <c r="A246" s="7"/>
      <c r="B246" s="89">
        <f>IF(ISBLANK(C246), ˝ ˝, B242+1)</f>
        <v>3</v>
      </c>
      <c r="C246" s="49" t="s">
        <v>170</v>
      </c>
      <c r="E246" s="75"/>
    </row>
    <row r="247" spans="1:7" ht="51">
      <c r="A247" s="7"/>
      <c r="B247" s="90"/>
      <c r="C247" s="140" t="s">
        <v>172</v>
      </c>
      <c r="D247" s="31"/>
      <c r="E247" s="70"/>
    </row>
    <row r="248" spans="1:7">
      <c r="A248" s="7"/>
      <c r="B248" s="90"/>
      <c r="C248" s="141" t="s">
        <v>189</v>
      </c>
      <c r="D248" s="31" t="s">
        <v>83</v>
      </c>
      <c r="E248" s="75">
        <v>209</v>
      </c>
      <c r="G248" s="75">
        <f>E248*F248</f>
        <v>0</v>
      </c>
    </row>
    <row r="249" spans="1:7">
      <c r="A249" s="7"/>
      <c r="B249" s="90"/>
      <c r="C249" s="7"/>
      <c r="D249" s="31"/>
      <c r="E249" s="75"/>
    </row>
    <row r="250" spans="1:7">
      <c r="A250" s="7"/>
      <c r="B250" s="91" t="str">
        <f>B236</f>
        <v>D</v>
      </c>
      <c r="C250" s="132" t="str">
        <f>C236</f>
        <v>ASFALTERSKI RADOVI</v>
      </c>
      <c r="D250" s="167" t="s">
        <v>11</v>
      </c>
      <c r="E250" s="167"/>
      <c r="F250" s="64"/>
      <c r="G250" s="76">
        <f>SUM(G237:G249)</f>
        <v>0</v>
      </c>
    </row>
    <row r="251" spans="1:7">
      <c r="A251" s="7"/>
      <c r="B251" s="92"/>
      <c r="C251" s="35"/>
      <c r="D251" s="36"/>
      <c r="E251" s="121"/>
      <c r="F251" s="65"/>
      <c r="G251" s="72"/>
    </row>
    <row r="252" spans="1:7">
      <c r="A252" s="7"/>
      <c r="B252" s="93" t="s">
        <v>35</v>
      </c>
      <c r="C252" s="42" t="s">
        <v>75</v>
      </c>
      <c r="D252" s="43"/>
      <c r="E252" s="83"/>
      <c r="F252" s="44"/>
      <c r="G252" s="79"/>
    </row>
    <row r="253" spans="1:7">
      <c r="A253" s="7"/>
      <c r="B253" s="94"/>
      <c r="C253" s="140"/>
      <c r="D253" s="45"/>
      <c r="E253" s="134"/>
      <c r="F253" s="46"/>
      <c r="G253" s="80"/>
    </row>
    <row r="254" spans="1:7">
      <c r="A254" s="7"/>
      <c r="B254" s="94"/>
      <c r="C254" s="140" t="s">
        <v>84</v>
      </c>
      <c r="D254" s="45"/>
      <c r="E254" s="134"/>
      <c r="F254" s="46"/>
      <c r="G254" s="80"/>
    </row>
    <row r="255" spans="1:7" ht="249.75" customHeight="1">
      <c r="A255" s="7"/>
      <c r="B255" s="94"/>
      <c r="C255" s="140" t="s">
        <v>79</v>
      </c>
      <c r="D255" s="45"/>
      <c r="E255" s="134"/>
      <c r="F255" s="46"/>
      <c r="G255" s="80"/>
    </row>
    <row r="256" spans="1:7">
      <c r="A256" s="7"/>
      <c r="B256" s="94"/>
      <c r="C256" s="140"/>
      <c r="D256" s="45"/>
      <c r="E256" s="134"/>
      <c r="F256" s="46"/>
      <c r="G256" s="80"/>
    </row>
    <row r="257" spans="1:7">
      <c r="A257" s="7"/>
      <c r="B257" s="94"/>
      <c r="C257" s="140"/>
      <c r="D257" s="45"/>
      <c r="E257" s="134"/>
      <c r="F257" s="46"/>
      <c r="G257" s="80"/>
    </row>
    <row r="258" spans="1:7">
      <c r="A258" s="32"/>
      <c r="B258" s="89">
        <f>IF(ISBLANK(C258), ˝ ˝,B255+ 1)</f>
        <v>1</v>
      </c>
      <c r="C258" s="49" t="s">
        <v>81</v>
      </c>
      <c r="D258" s="47"/>
      <c r="E258" s="48"/>
      <c r="F258" s="48"/>
      <c r="G258" s="46"/>
    </row>
    <row r="259" spans="1:7">
      <c r="A259" s="7"/>
      <c r="B259" s="90"/>
      <c r="C259" s="148" t="s">
        <v>80</v>
      </c>
      <c r="D259" s="47" t="s">
        <v>82</v>
      </c>
      <c r="E259" s="48">
        <v>800</v>
      </c>
      <c r="F259" s="48"/>
      <c r="G259" s="46">
        <f>E259*F259</f>
        <v>0</v>
      </c>
    </row>
    <row r="260" spans="1:7" ht="38.25">
      <c r="A260" s="7"/>
      <c r="B260" s="90"/>
      <c r="C260" s="148" t="s">
        <v>173</v>
      </c>
      <c r="D260" s="47"/>
      <c r="E260" s="48"/>
      <c r="F260" s="48"/>
      <c r="G260" s="46"/>
    </row>
    <row r="261" spans="1:7">
      <c r="A261" s="7"/>
      <c r="B261" s="90"/>
      <c r="C261" s="148"/>
      <c r="D261" s="45"/>
      <c r="E261" s="134"/>
      <c r="F261" s="46"/>
      <c r="G261" s="80"/>
    </row>
    <row r="262" spans="1:7">
      <c r="A262" s="7"/>
      <c r="B262" s="89"/>
      <c r="C262" s="148"/>
      <c r="D262" s="47"/>
      <c r="E262" s="48"/>
      <c r="F262" s="48"/>
      <c r="G262" s="46"/>
    </row>
    <row r="263" spans="1:7">
      <c r="A263" s="7"/>
      <c r="B263" s="90"/>
      <c r="C263" s="7"/>
      <c r="D263" s="31"/>
      <c r="F263" s="67"/>
    </row>
    <row r="264" spans="1:7">
      <c r="A264" s="7"/>
      <c r="B264" s="99" t="str">
        <f>B252</f>
        <v>E</v>
      </c>
      <c r="C264" s="132" t="str">
        <f>C252</f>
        <v>PROMETNA SIGNALIZACIJA</v>
      </c>
      <c r="D264" s="167" t="s">
        <v>11</v>
      </c>
      <c r="E264" s="167"/>
      <c r="F264" s="68"/>
      <c r="G264" s="76">
        <f>SUM(G253:G263)</f>
        <v>0</v>
      </c>
    </row>
    <row r="265" spans="1:7">
      <c r="A265" s="7"/>
      <c r="B265" s="92"/>
      <c r="C265" s="35"/>
      <c r="D265" s="36"/>
      <c r="E265" s="121"/>
      <c r="F265" s="65"/>
      <c r="G265" s="72"/>
    </row>
    <row r="266" spans="1:7" s="6" customFormat="1">
      <c r="A266" s="4"/>
      <c r="B266" s="97"/>
      <c r="C266" s="35"/>
      <c r="D266" s="36"/>
      <c r="E266" s="121"/>
      <c r="F266" s="65"/>
      <c r="G266" s="72"/>
    </row>
    <row r="267" spans="1:7">
      <c r="A267" s="7"/>
      <c r="B267" s="97"/>
      <c r="C267" s="3" t="s">
        <v>0</v>
      </c>
      <c r="D267" s="37"/>
      <c r="E267" s="121"/>
      <c r="F267" s="65"/>
      <c r="G267" s="72"/>
    </row>
    <row r="268" spans="1:7">
      <c r="A268" s="7"/>
      <c r="B268" s="97"/>
      <c r="C268" s="3"/>
      <c r="D268" s="37"/>
      <c r="E268" s="121"/>
      <c r="F268" s="65"/>
      <c r="G268" s="72"/>
    </row>
    <row r="269" spans="1:7">
      <c r="A269" s="7"/>
      <c r="B269" s="102"/>
      <c r="C269" s="10" t="str">
        <f>C5</f>
        <v>GRAĐEVINSKO-OBRTNIČKI RADOVI</v>
      </c>
      <c r="D269" s="38"/>
      <c r="E269" s="122"/>
      <c r="F269" s="66"/>
      <c r="G269" s="77"/>
    </row>
    <row r="270" spans="1:7">
      <c r="A270" s="7"/>
      <c r="B270" s="103"/>
      <c r="C270" s="1"/>
      <c r="D270" s="39"/>
      <c r="E270" s="121"/>
      <c r="F270" s="65"/>
      <c r="G270" s="72"/>
    </row>
    <row r="271" spans="1:7">
      <c r="A271" s="7"/>
      <c r="B271" s="104" t="str">
        <f>B160</f>
        <v>A</v>
      </c>
      <c r="C271" s="40" t="str">
        <f>C160</f>
        <v>PRIPREMNI I ZEMLJANI RADOVI</v>
      </c>
      <c r="D271" s="41"/>
      <c r="E271" s="123"/>
      <c r="F271" s="61"/>
      <c r="G271" s="78">
        <f>G160</f>
        <v>0</v>
      </c>
    </row>
    <row r="272" spans="1:7">
      <c r="A272" s="7"/>
      <c r="B272" s="104" t="str">
        <f>B207</f>
        <v>B</v>
      </c>
      <c r="C272" s="40" t="str">
        <f>C207</f>
        <v>BETONSKI, TESARSKI I ARMIRAČKI RADOVI</v>
      </c>
      <c r="D272" s="41"/>
      <c r="E272" s="123"/>
      <c r="F272" s="61"/>
      <c r="G272" s="78">
        <f>G207</f>
        <v>0</v>
      </c>
    </row>
    <row r="273" spans="1:7">
      <c r="A273" s="7"/>
      <c r="B273" s="104" t="str">
        <f>B234</f>
        <v>C</v>
      </c>
      <c r="C273" s="40" t="str">
        <f>C234</f>
        <v>MONTAŽERSKI RADOVI ODVODNJE</v>
      </c>
      <c r="D273" s="41"/>
      <c r="E273" s="123"/>
      <c r="F273" s="61"/>
      <c r="G273" s="78">
        <f>G234</f>
        <v>0</v>
      </c>
    </row>
    <row r="274" spans="1:7">
      <c r="A274" s="7"/>
      <c r="B274" s="104" t="str">
        <f>B250</f>
        <v>D</v>
      </c>
      <c r="C274" s="40" t="str">
        <f>C250</f>
        <v>ASFALTERSKI RADOVI</v>
      </c>
      <c r="D274" s="41"/>
      <c r="E274" s="123"/>
      <c r="F274" s="61"/>
      <c r="G274" s="78">
        <f>G250</f>
        <v>0</v>
      </c>
    </row>
    <row r="275" spans="1:7">
      <c r="A275" s="7"/>
      <c r="B275" s="105" t="str">
        <f>B264</f>
        <v>E</v>
      </c>
      <c r="C275" s="40" t="str">
        <f>C264</f>
        <v>PROMETNA SIGNALIZACIJA</v>
      </c>
      <c r="D275" s="41"/>
      <c r="E275" s="123"/>
      <c r="F275" s="61"/>
      <c r="G275" s="78">
        <f>G264</f>
        <v>0</v>
      </c>
    </row>
    <row r="276" spans="1:7" s="6" customFormat="1">
      <c r="A276" s="4"/>
      <c r="B276" s="96"/>
      <c r="C276" s="2"/>
      <c r="D276" s="39"/>
      <c r="E276" s="121"/>
      <c r="F276" s="65"/>
      <c r="G276" s="72"/>
    </row>
    <row r="277" spans="1:7" s="6" customFormat="1">
      <c r="A277" s="4"/>
      <c r="B277" s="106"/>
      <c r="C277" s="11" t="str">
        <f>C269</f>
        <v>GRAĐEVINSKO-OBRTNIČKI RADOVI</v>
      </c>
      <c r="D277" s="11" t="s">
        <v>38</v>
      </c>
      <c r="E277" s="124"/>
      <c r="F277" s="64"/>
      <c r="G277" s="76">
        <f>SUM(G270:G276)</f>
        <v>0</v>
      </c>
    </row>
    <row r="278" spans="1:7" s="6" customFormat="1">
      <c r="A278" s="4"/>
      <c r="B278" s="100"/>
      <c r="C278" s="81"/>
      <c r="D278" s="81" t="s">
        <v>36</v>
      </c>
      <c r="E278" s="121"/>
      <c r="F278" s="65"/>
      <c r="G278" s="82">
        <f>G277*0.25</f>
        <v>0</v>
      </c>
    </row>
    <row r="279" spans="1:7" s="6" customFormat="1">
      <c r="A279" s="4"/>
      <c r="B279" s="100"/>
      <c r="C279" s="81"/>
      <c r="D279" s="81" t="s">
        <v>37</v>
      </c>
      <c r="E279" s="121"/>
      <c r="F279" s="65"/>
      <c r="G279" s="82">
        <f>SUM(G277:G278)</f>
        <v>0</v>
      </c>
    </row>
    <row r="280" spans="1:7">
      <c r="A280" s="7"/>
      <c r="B280" s="97"/>
      <c r="C280" s="35"/>
      <c r="D280" s="36"/>
      <c r="E280" s="121"/>
      <c r="F280" s="65"/>
      <c r="G280" s="72"/>
    </row>
    <row r="281" spans="1:7">
      <c r="A281" s="4"/>
      <c r="B281" s="96"/>
      <c r="C281" s="50"/>
      <c r="D281" s="39"/>
      <c r="E281" s="121"/>
      <c r="F281" s="65"/>
      <c r="G281" s="72"/>
    </row>
    <row r="283" spans="1:7">
      <c r="C283" s="149"/>
    </row>
    <row r="287" spans="1:7" ht="68.25" customHeight="1">
      <c r="C287" s="150"/>
    </row>
    <row r="290" spans="3:3">
      <c r="C290" s="151"/>
    </row>
  </sheetData>
  <autoFilter ref="B4:G280"/>
  <mergeCells count="6">
    <mergeCell ref="D264:E264"/>
    <mergeCell ref="C160:E160"/>
    <mergeCell ref="D250:E250"/>
    <mergeCell ref="A1:B3"/>
    <mergeCell ref="D234:E234"/>
    <mergeCell ref="D207:E207"/>
  </mergeCells>
  <phoneticPr fontId="0" type="noConversion"/>
  <pageMargins left="0.98425196850393704" right="0.23622047244094491" top="0.19685039370078741" bottom="0.78740157480314965" header="0.27559055118110237" footer="0.51181102362204722"/>
  <pageSetup paperSize="9" scale="83" fitToHeight="8" orientation="portrait" r:id="rId1"/>
  <headerFooter alignWithMargins="0">
    <oddFooter>&amp;R&amp;8list &amp;P od &amp;N</oddFooter>
  </headerFooter>
  <ignoredErrors>
    <ignoredError sqref="C160"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26"/>
  <sheetViews>
    <sheetView workbookViewId="0">
      <selection activeCell="F26" sqref="F26"/>
    </sheetView>
  </sheetViews>
  <sheetFormatPr defaultRowHeight="12.75"/>
  <sheetData>
    <row r="2" spans="3:5">
      <c r="C2">
        <v>4.2</v>
      </c>
      <c r="D2">
        <v>0.5</v>
      </c>
      <c r="E2">
        <f>C2-D2</f>
        <v>3.7</v>
      </c>
    </row>
    <row r="3" spans="3:5">
      <c r="C3">
        <v>3.8</v>
      </c>
      <c r="D3">
        <v>0.5</v>
      </c>
      <c r="E3">
        <f t="shared" ref="E3:E25" si="0">C3-D3</f>
        <v>3.3</v>
      </c>
    </row>
    <row r="4" spans="3:5">
      <c r="C4">
        <v>3.5</v>
      </c>
      <c r="D4">
        <v>0.5</v>
      </c>
      <c r="E4">
        <f t="shared" si="0"/>
        <v>3</v>
      </c>
    </row>
    <row r="5" spans="3:5">
      <c r="C5">
        <v>3.4</v>
      </c>
      <c r="D5">
        <v>0.5</v>
      </c>
      <c r="E5">
        <f t="shared" si="0"/>
        <v>2.9</v>
      </c>
    </row>
    <row r="6" spans="3:5">
      <c r="C6">
        <v>3.2</v>
      </c>
      <c r="D6">
        <v>0.5</v>
      </c>
      <c r="E6">
        <f t="shared" si="0"/>
        <v>2.7</v>
      </c>
    </row>
    <row r="7" spans="3:5">
      <c r="C7">
        <v>3.1</v>
      </c>
      <c r="D7">
        <v>0.5</v>
      </c>
      <c r="E7">
        <f t="shared" si="0"/>
        <v>2.6</v>
      </c>
    </row>
    <row r="8" spans="3:5">
      <c r="C8">
        <v>3</v>
      </c>
      <c r="D8">
        <v>0.5</v>
      </c>
      <c r="E8">
        <f t="shared" si="0"/>
        <v>2.5</v>
      </c>
    </row>
    <row r="9" spans="3:5">
      <c r="C9">
        <v>2.8</v>
      </c>
      <c r="D9">
        <v>0.5</v>
      </c>
      <c r="E9">
        <f t="shared" si="0"/>
        <v>2.2999999999999998</v>
      </c>
    </row>
    <row r="10" spans="3:5">
      <c r="C10">
        <v>2.5</v>
      </c>
      <c r="D10">
        <v>0.5</v>
      </c>
      <c r="E10">
        <f t="shared" si="0"/>
        <v>2</v>
      </c>
    </row>
    <row r="11" spans="3:5">
      <c r="C11">
        <v>2.4</v>
      </c>
      <c r="D11">
        <v>0.5</v>
      </c>
      <c r="E11">
        <f t="shared" si="0"/>
        <v>1.9</v>
      </c>
    </row>
    <row r="12" spans="3:5">
      <c r="C12">
        <v>1.5</v>
      </c>
      <c r="D12">
        <v>0.5</v>
      </c>
      <c r="E12">
        <f t="shared" si="0"/>
        <v>1</v>
      </c>
    </row>
    <row r="13" spans="3:5">
      <c r="C13">
        <v>1.4</v>
      </c>
      <c r="D13">
        <v>0.5</v>
      </c>
      <c r="E13">
        <f t="shared" si="0"/>
        <v>0.89999999999999991</v>
      </c>
    </row>
    <row r="14" spans="3:5">
      <c r="C14">
        <v>1.5</v>
      </c>
      <c r="D14">
        <v>0.5</v>
      </c>
      <c r="E14">
        <f t="shared" si="0"/>
        <v>1</v>
      </c>
    </row>
    <row r="15" spans="3:5">
      <c r="C15">
        <v>1.8</v>
      </c>
      <c r="D15">
        <v>0.5</v>
      </c>
      <c r="E15">
        <f t="shared" si="0"/>
        <v>1.3</v>
      </c>
    </row>
    <row r="16" spans="3:5">
      <c r="C16">
        <v>2.5</v>
      </c>
      <c r="D16">
        <v>0.5</v>
      </c>
      <c r="E16">
        <f t="shared" si="0"/>
        <v>2</v>
      </c>
    </row>
    <row r="17" spans="3:5">
      <c r="C17">
        <v>3.7</v>
      </c>
      <c r="D17">
        <v>0.5</v>
      </c>
      <c r="E17">
        <f t="shared" si="0"/>
        <v>3.2</v>
      </c>
    </row>
    <row r="18" spans="3:5">
      <c r="C18">
        <v>3</v>
      </c>
      <c r="D18">
        <v>0.5</v>
      </c>
      <c r="E18">
        <f t="shared" si="0"/>
        <v>2.5</v>
      </c>
    </row>
    <row r="19" spans="3:5">
      <c r="C19">
        <v>2</v>
      </c>
      <c r="D19">
        <v>0.5</v>
      </c>
      <c r="E19">
        <f t="shared" si="0"/>
        <v>1.5</v>
      </c>
    </row>
    <row r="20" spans="3:5">
      <c r="C20">
        <v>1.8</v>
      </c>
      <c r="D20">
        <v>0.5</v>
      </c>
      <c r="E20">
        <f t="shared" si="0"/>
        <v>1.3</v>
      </c>
    </row>
    <row r="21" spans="3:5">
      <c r="C21">
        <v>1.8</v>
      </c>
      <c r="D21">
        <v>0.5</v>
      </c>
      <c r="E21">
        <f t="shared" si="0"/>
        <v>1.3</v>
      </c>
    </row>
    <row r="22" spans="3:5">
      <c r="C22">
        <v>1.7</v>
      </c>
      <c r="D22">
        <v>0.5</v>
      </c>
      <c r="E22">
        <f t="shared" si="0"/>
        <v>1.2</v>
      </c>
    </row>
    <row r="23" spans="3:5">
      <c r="C23">
        <v>1.5</v>
      </c>
      <c r="D23">
        <v>0.5</v>
      </c>
      <c r="E23">
        <f t="shared" si="0"/>
        <v>1</v>
      </c>
    </row>
    <row r="24" spans="3:5">
      <c r="C24">
        <v>1.7</v>
      </c>
      <c r="D24">
        <v>0.5</v>
      </c>
      <c r="E24">
        <f t="shared" si="0"/>
        <v>1.2</v>
      </c>
    </row>
    <row r="25" spans="3:5">
      <c r="C25">
        <v>1.7</v>
      </c>
      <c r="D25">
        <v>0.5</v>
      </c>
      <c r="E25">
        <f t="shared" si="0"/>
        <v>1.2</v>
      </c>
    </row>
    <row r="26" spans="3:5">
      <c r="E26">
        <f>SUM(E2:E25)</f>
        <v>47.500000000000007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9</vt:i4>
      </vt:variant>
    </vt:vector>
  </HeadingPairs>
  <TitlesOfParts>
    <vt:vector size="12" baseType="lpstr">
      <vt:lpstr>Naslovnica</vt:lpstr>
      <vt:lpstr>014-SJEVER_GRAĐ_RADOVI</vt:lpstr>
      <vt:lpstr>Sheet2</vt:lpstr>
      <vt:lpstr>Naslovnica!BrojProjekta</vt:lpstr>
      <vt:lpstr>Naslovnica!Datum</vt:lpstr>
      <vt:lpstr>Naslovnica!Građevina</vt:lpstr>
      <vt:lpstr>Naslovnica!Investitor</vt:lpstr>
      <vt:lpstr>'014-SJEVER_GRAĐ_RADOVI'!Ispis_naslova</vt:lpstr>
      <vt:lpstr>Naslovnica!Lokacija</vt:lpstr>
      <vt:lpstr>'014-SJEVER_GRAĐ_RADOVI'!Podrucje_ispisa</vt:lpstr>
      <vt:lpstr>Naslovnica!Projektant_građ</vt:lpstr>
      <vt:lpstr>Naslovnica!ZOP</vt:lpstr>
    </vt:vector>
  </TitlesOfParts>
  <Company>Lidl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skamenica</dc:creator>
  <cp:lastModifiedBy>Dejan Dokmanic</cp:lastModifiedBy>
  <cp:lastPrinted>2019-11-08T14:13:22Z</cp:lastPrinted>
  <dcterms:created xsi:type="dcterms:W3CDTF">2004-09-07T12:57:11Z</dcterms:created>
  <dcterms:modified xsi:type="dcterms:W3CDTF">2021-01-20T12:17:00Z</dcterms:modified>
</cp:coreProperties>
</file>